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logos\ARCHIVIO GENERALE\INVENTARIO\INVENTARIO 2017\"/>
    </mc:Choice>
  </mc:AlternateContent>
  <bookViews>
    <workbookView xWindow="120" yWindow="15" windowWidth="8640" windowHeight="4635" activeTab="2"/>
  </bookViews>
  <sheets>
    <sheet name="PAG 1" sheetId="1" r:id="rId1"/>
    <sheet name="PAG 2" sheetId="2" r:id="rId2"/>
    <sheet name="PAG 3" sheetId="3" r:id="rId3"/>
  </sheets>
  <calcPr calcId="152511"/>
</workbook>
</file>

<file path=xl/calcChain.xml><?xml version="1.0" encoding="utf-8"?>
<calcChain xmlns="http://schemas.openxmlformats.org/spreadsheetml/2006/main">
  <c r="G9" i="3" l="1"/>
  <c r="L34" i="3" l="1"/>
  <c r="G9" i="2" l="1"/>
  <c r="L9" i="2" s="1"/>
  <c r="G10" i="2"/>
  <c r="L10" i="2" s="1"/>
  <c r="G11" i="2"/>
  <c r="G12" i="2"/>
  <c r="G13" i="2"/>
  <c r="G14" i="2"/>
  <c r="L14" i="2" s="1"/>
  <c r="G18" i="2"/>
  <c r="G20" i="2" s="1"/>
  <c r="G19" i="2"/>
  <c r="L19" i="2" s="1"/>
  <c r="G25" i="2"/>
  <c r="G27" i="2" s="1"/>
  <c r="G26" i="2"/>
  <c r="L26" i="2" s="1"/>
  <c r="G32" i="2"/>
  <c r="G33" i="2"/>
  <c r="L33" i="2" s="1"/>
  <c r="G34" i="2"/>
  <c r="G35" i="2"/>
  <c r="G36" i="2"/>
  <c r="G37" i="2"/>
  <c r="G38" i="2"/>
  <c r="L35" i="2"/>
  <c r="G7" i="2"/>
  <c r="G8" i="2"/>
  <c r="K11" i="2"/>
  <c r="K15" i="2" s="1"/>
  <c r="I11" i="2"/>
  <c r="H11" i="2"/>
  <c r="H15" i="2" s="1"/>
  <c r="H22" i="2" s="1"/>
  <c r="F11" i="2"/>
  <c r="J23" i="3"/>
  <c r="G11" i="1"/>
  <c r="G17" i="1" s="1"/>
  <c r="L11" i="1"/>
  <c r="M12" i="1"/>
  <c r="G13" i="1"/>
  <c r="M13" i="1"/>
  <c r="L13" i="1"/>
  <c r="M14" i="1"/>
  <c r="G15" i="1"/>
  <c r="M15" i="1"/>
  <c r="L15" i="1"/>
  <c r="M16" i="1"/>
  <c r="H17" i="1"/>
  <c r="I17" i="1"/>
  <c r="J17" i="1"/>
  <c r="K17" i="1"/>
  <c r="G20" i="1"/>
  <c r="L20" i="1"/>
  <c r="M21" i="1"/>
  <c r="L22" i="1"/>
  <c r="M22" i="1"/>
  <c r="L23" i="1"/>
  <c r="G24" i="1"/>
  <c r="L24" i="1" s="1"/>
  <c r="M25" i="1"/>
  <c r="G26" i="1"/>
  <c r="L26" i="1" s="1"/>
  <c r="M27" i="1"/>
  <c r="G28" i="1"/>
  <c r="L28" i="1" s="1"/>
  <c r="M29" i="1"/>
  <c r="G30" i="1"/>
  <c r="L30" i="1" s="1"/>
  <c r="M31" i="1"/>
  <c r="G32" i="1"/>
  <c r="L32" i="1" s="1"/>
  <c r="M33" i="1"/>
  <c r="G34" i="1"/>
  <c r="L34" i="1" s="1"/>
  <c r="M35" i="1"/>
  <c r="G36" i="1"/>
  <c r="L36" i="1"/>
  <c r="M37" i="1"/>
  <c r="G38" i="1"/>
  <c r="G42" i="1" s="1"/>
  <c r="M39" i="1"/>
  <c r="M40" i="1"/>
  <c r="L40" i="1"/>
  <c r="L41" i="1"/>
  <c r="M41" i="1"/>
  <c r="H42" i="1"/>
  <c r="I42" i="1"/>
  <c r="J42" i="1"/>
  <c r="J50" i="1" s="1"/>
  <c r="K42" i="1"/>
  <c r="G45" i="1"/>
  <c r="L45" i="1" s="1"/>
  <c r="M45" i="1" s="1"/>
  <c r="G46" i="1"/>
  <c r="L46" i="1"/>
  <c r="M46" i="1"/>
  <c r="G47" i="1"/>
  <c r="L47" i="1" s="1"/>
  <c r="M47" i="1" s="1"/>
  <c r="H48" i="1"/>
  <c r="I48" i="1"/>
  <c r="J48" i="1"/>
  <c r="K48" i="1"/>
  <c r="L12" i="2"/>
  <c r="I15" i="2"/>
  <c r="J15" i="2"/>
  <c r="H20" i="2"/>
  <c r="I20" i="2"/>
  <c r="J20" i="2"/>
  <c r="J22" i="2"/>
  <c r="K20" i="2"/>
  <c r="L25" i="2"/>
  <c r="H27" i="2"/>
  <c r="I27" i="2"/>
  <c r="J27" i="2"/>
  <c r="K27" i="2"/>
  <c r="L32" i="2"/>
  <c r="L34" i="2"/>
  <c r="L36" i="2"/>
  <c r="L37" i="2"/>
  <c r="L38" i="2"/>
  <c r="H40" i="2"/>
  <c r="I40" i="2"/>
  <c r="J40" i="2"/>
  <c r="K40" i="2"/>
  <c r="L9" i="3"/>
  <c r="G13" i="3"/>
  <c r="L13" i="3" s="1"/>
  <c r="G14" i="3"/>
  <c r="L14" i="3" s="1"/>
  <c r="G15" i="3"/>
  <c r="L15" i="3" s="1"/>
  <c r="G16" i="3"/>
  <c r="L16" i="3"/>
  <c r="G17" i="3"/>
  <c r="L17" i="3" s="1"/>
  <c r="G18" i="3"/>
  <c r="L18" i="3"/>
  <c r="G19" i="3"/>
  <c r="L19" i="3" s="1"/>
  <c r="G20" i="3"/>
  <c r="L20" i="3"/>
  <c r="G21" i="3"/>
  <c r="L21" i="3" s="1"/>
  <c r="G22" i="3"/>
  <c r="L22" i="3"/>
  <c r="H23" i="3"/>
  <c r="I23" i="3"/>
  <c r="I30" i="3" s="1"/>
  <c r="K23" i="3"/>
  <c r="G26" i="3"/>
  <c r="L26" i="3"/>
  <c r="G27" i="3"/>
  <c r="G28" i="3" s="1"/>
  <c r="H28" i="3"/>
  <c r="I28" i="3"/>
  <c r="J28" i="3"/>
  <c r="J30" i="3"/>
  <c r="K28" i="3"/>
  <c r="K30" i="3" s="1"/>
  <c r="G33" i="3"/>
  <c r="L33" i="3" s="1"/>
  <c r="G34" i="3"/>
  <c r="G36" i="3"/>
  <c r="G37" i="3"/>
  <c r="G38" i="3"/>
  <c r="G39" i="3"/>
  <c r="L39" i="3"/>
  <c r="H40" i="3"/>
  <c r="I40" i="3"/>
  <c r="J40" i="3"/>
  <c r="K40" i="3"/>
  <c r="M23" i="1"/>
  <c r="M48" i="1" l="1"/>
  <c r="G40" i="3"/>
  <c r="G40" i="2"/>
  <c r="G23" i="3"/>
  <c r="I22" i="2"/>
  <c r="G15" i="2"/>
  <c r="L23" i="3"/>
  <c r="H30" i="3"/>
  <c r="G30" i="3"/>
  <c r="L13" i="2"/>
  <c r="G22" i="2"/>
  <c r="G29" i="2" s="1"/>
  <c r="L18" i="2"/>
  <c r="L27" i="2"/>
  <c r="K22" i="2"/>
  <c r="L11" i="2"/>
  <c r="L15" i="2" s="1"/>
  <c r="L20" i="2"/>
  <c r="L40" i="3"/>
  <c r="L40" i="2"/>
  <c r="L48" i="1"/>
  <c r="J29" i="2"/>
  <c r="L27" i="3"/>
  <c r="L28" i="3" s="1"/>
  <c r="G48" i="1"/>
  <c r="G50" i="1" s="1"/>
  <c r="I50" i="1"/>
  <c r="I29" i="2" s="1"/>
  <c r="H50" i="1"/>
  <c r="H29" i="2" s="1"/>
  <c r="M20" i="1"/>
  <c r="M38" i="1"/>
  <c r="L38" i="1"/>
  <c r="M36" i="1"/>
  <c r="M34" i="1"/>
  <c r="M32" i="1"/>
  <c r="M30" i="1"/>
  <c r="M28" i="1"/>
  <c r="M26" i="1"/>
  <c r="M24" i="1"/>
  <c r="L42" i="1"/>
  <c r="K50" i="1"/>
  <c r="L17" i="1"/>
  <c r="M11" i="1"/>
  <c r="K29" i="2" l="1"/>
  <c r="L30" i="3"/>
  <c r="L22" i="2"/>
  <c r="L50" i="1"/>
  <c r="L29" i="2" l="1"/>
</calcChain>
</file>

<file path=xl/sharedStrings.xml><?xml version="1.0" encoding="utf-8"?>
<sst xmlns="http://schemas.openxmlformats.org/spreadsheetml/2006/main" count="134" uniqueCount="98">
  <si>
    <t>Pag.   1</t>
  </si>
  <si>
    <t>CONTO DEL PATRIMONIO</t>
  </si>
  <si>
    <t>IMPORTI PARZIALI</t>
  </si>
  <si>
    <t>CONSISTENZA INIZIALE</t>
  </si>
  <si>
    <t>CONSISTENZA FINALE</t>
  </si>
  <si>
    <t>+</t>
  </si>
  <si>
    <t>-</t>
  </si>
  <si>
    <t>VARIAZIONI DA           C/FINANZIARIO</t>
  </si>
  <si>
    <t>VARIAZIONI DA                             ALTRE CAUSE</t>
  </si>
  <si>
    <t>ATTIVO</t>
  </si>
  <si>
    <t>A)   IMMOBILIZZAZIONI</t>
  </si>
  <si>
    <t xml:space="preserve"> I)   IMMOBILIZZAZIONI IMMATERIALI</t>
  </si>
  <si>
    <t xml:space="preserve">       (relativo fondo di ammortamento in detrazione)</t>
  </si>
  <si>
    <t xml:space="preserve"> 1)  Costi pluriennali capitalizzati</t>
  </si>
  <si>
    <t>Totale</t>
  </si>
  <si>
    <t>II)   IMMOBILIZZAZIONI MATERIALI</t>
  </si>
  <si>
    <t>2)   Terreni  (patrimonio indisponibile)</t>
  </si>
  <si>
    <t>3)   Terreni  (patrimonio disponibile)</t>
  </si>
  <si>
    <t>4)   Fabbricati  (patrimonio indisponibile)</t>
  </si>
  <si>
    <t>5)   Fabbricati  (patrimonio disponibile)</t>
  </si>
  <si>
    <t>6)   Macchinari, attrezzature e impianti</t>
  </si>
  <si>
    <t>7)   Attrezzature e sistemi informatici</t>
  </si>
  <si>
    <t>8)   Automezzi e motomezzi</t>
  </si>
  <si>
    <t>9)   Mobili e macchine d'ufficio</t>
  </si>
  <si>
    <t>10) Universalità di beni  (patrimonio indisponibile)</t>
  </si>
  <si>
    <t>11) Universalità di beni  (patrimonio disponibile)</t>
  </si>
  <si>
    <t>III) IMMOBILIZZAZIONI FINANZIARIE</t>
  </si>
  <si>
    <t>TOTALE IMMOBILIZZAZIONI</t>
  </si>
  <si>
    <t>Pag.   2</t>
  </si>
  <si>
    <t xml:space="preserve"> I)    RIMANENZE</t>
  </si>
  <si>
    <t>II)   CREDITI</t>
  </si>
  <si>
    <t>4)    Crediti per IVA</t>
  </si>
  <si>
    <t>1)    Fondo di cassa</t>
  </si>
  <si>
    <t>2)    Depositi bancari</t>
  </si>
  <si>
    <t xml:space="preserve">       TOTALE ATTIVO CIRCOLANTE</t>
  </si>
  <si>
    <t>1)    Ratei attivi</t>
  </si>
  <si>
    <t>C)   RATEI E RISCONTI</t>
  </si>
  <si>
    <t>2)    Risconti attivi</t>
  </si>
  <si>
    <t xml:space="preserve">       TOTALE RATEI E RISCONTI</t>
  </si>
  <si>
    <t xml:space="preserve">       TOTALE DELL' ATTIVO   (A+B+C)</t>
  </si>
  <si>
    <t xml:space="preserve">       CONTI D'ORDINE</t>
  </si>
  <si>
    <t>D)   OPERE DA REALIZZARE</t>
  </si>
  <si>
    <t xml:space="preserve">       TOTALE CONTI D' ORDINE</t>
  </si>
  <si>
    <t>Pag.   3</t>
  </si>
  <si>
    <t>PASSIVO</t>
  </si>
  <si>
    <t>A)    PATRIMONIO NETTO</t>
  </si>
  <si>
    <t>I)     Debiti di finanziamento</t>
  </si>
  <si>
    <t xml:space="preserve">         1) per finanziamenti a breve termine</t>
  </si>
  <si>
    <t xml:space="preserve">         2) per mutui e prestiti</t>
  </si>
  <si>
    <t xml:space="preserve">         3) per prestiti obbligazionari</t>
  </si>
  <si>
    <t xml:space="preserve">         TOTALE DEBITI</t>
  </si>
  <si>
    <t>I)     Ratei passivi</t>
  </si>
  <si>
    <t xml:space="preserve">        TOTALE RATEI E RISCONTI</t>
  </si>
  <si>
    <t>II)    Risconti passivi</t>
  </si>
  <si>
    <t xml:space="preserve">        CONTI D'ORDINE</t>
  </si>
  <si>
    <t xml:space="preserve">        TOTALE CONTI D' ORDINE</t>
  </si>
  <si>
    <t>Il segretario</t>
  </si>
  <si>
    <t xml:space="preserve">        Il responsabile del servizio finanziario</t>
  </si>
  <si>
    <t xml:space="preserve">    Il legale rappresentante dell' ente</t>
  </si>
  <si>
    <t>,              lì</t>
  </si>
  <si>
    <t>1)   Beni demaniali</t>
  </si>
  <si>
    <t>12) Diritti reali su beni di terzi</t>
  </si>
  <si>
    <t>13) Immobilizzazioni in corso</t>
  </si>
  <si>
    <t>B)    ATTIVO CIRCOLANTE</t>
  </si>
  <si>
    <t xml:space="preserve"> 2)  Diritti reali sui beni di terzi</t>
  </si>
  <si>
    <t xml:space="preserve"> 2)  Disagio su obbligazioni</t>
  </si>
  <si>
    <t>1)   Partecipazioni in Imprese</t>
  </si>
  <si>
    <t>1)    Crediti di parte corrente</t>
  </si>
  <si>
    <t>2)    Crediti in conto capitale</t>
  </si>
  <si>
    <t>3)    Crediti per servizi per conto terzi</t>
  </si>
  <si>
    <t>III)  DISPONIBILITA'  LIQUIDE</t>
  </si>
  <si>
    <t>E)    CONTRATTI DA ONORARE</t>
  </si>
  <si>
    <t>F)    ENTE PER FIDEIUSSIONI CONCESSE A TERZI</t>
  </si>
  <si>
    <t>G)    FIDEIUSSIONI RICEVUTE DA TERZI</t>
  </si>
  <si>
    <t>H)    TERZI PER BENI CONFERITI</t>
  </si>
  <si>
    <t>I)      BENI DI TERZI PRESSO L'ENTE</t>
  </si>
  <si>
    <t>L)    TERZI PER RISCHI TRASFERITI</t>
  </si>
  <si>
    <t>B)    DEBITI</t>
  </si>
  <si>
    <t>II)    Debiti in c/capitale</t>
  </si>
  <si>
    <t>III)   Debiti di parte corrente</t>
  </si>
  <si>
    <t>IV)   Debiti per I.V.A.</t>
  </si>
  <si>
    <t>V)    Debiti per anticipazioni di cassa</t>
  </si>
  <si>
    <t>VI)   Debiti per somme anticipate da terzi</t>
  </si>
  <si>
    <t>VII)  Debiti verso imprese</t>
  </si>
  <si>
    <t>VIII)  Altri debiti</t>
  </si>
  <si>
    <t>C)    RATEI E RISCONTI</t>
  </si>
  <si>
    <t xml:space="preserve">        TOTALE DEL PASSIVO   (A+B+C)</t>
  </si>
  <si>
    <t>D)    IMPEGNI OPERE DA REALIZZARE</t>
  </si>
  <si>
    <t>E)    IMPEGNI PER CONTRATTI DA ONORARE</t>
  </si>
  <si>
    <t>F)   FIDEIUSSIONI CONCESSE A TERZI</t>
  </si>
  <si>
    <t>G)   TERZI PER FIDEIUSSIONI CONCESSE ALL'ENTE</t>
  </si>
  <si>
    <t>H)   BENI CONFERITI A TERZI</t>
  </si>
  <si>
    <t>I)   TERZI PER BENI CONSEGNATI</t>
  </si>
  <si>
    <t>L)   RISCHI TRASFERITI A TERZI</t>
  </si>
  <si>
    <t>2)   Titoli</t>
  </si>
  <si>
    <t>3)   Crediti per depositi cauzionali</t>
  </si>
  <si>
    <t>IMPORTI PARZIALI INIZIALI</t>
  </si>
  <si>
    <t>IMPORTI PARZIALI
FINALI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</si>
</sst>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Times New Roman"/>
    </font>
    <font>
      <b/>
      <sz val="7"/>
      <name val="Times New Roman"/>
      <family val="1"/>
    </font>
    <font>
      <sz val="7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4" fontId="2" fillId="0" borderId="1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4" fontId="2" fillId="0" borderId="2" xfId="0" applyNumberFormat="1" applyFont="1" applyBorder="1" applyAlignment="1" applyProtection="1">
      <alignment vertical="center"/>
    </xf>
    <xf numFmtId="4" fontId="1" fillId="0" borderId="2" xfId="0" applyNumberFormat="1" applyFont="1" applyBorder="1" applyAlignment="1" applyProtection="1">
      <alignment vertical="center"/>
    </xf>
    <xf numFmtId="4" fontId="1" fillId="0" borderId="3" xfId="0" applyNumberFormat="1" applyFont="1" applyBorder="1" applyAlignment="1">
      <alignment vertical="center"/>
    </xf>
    <xf numFmtId="4" fontId="1" fillId="0" borderId="2" xfId="0" applyNumberFormat="1" applyFont="1" applyBorder="1" applyAlignment="1" applyProtection="1">
      <alignment horizontal="right" vertical="center"/>
      <protection locked="0"/>
    </xf>
    <xf numFmtId="4" fontId="2" fillId="0" borderId="2" xfId="0" applyNumberFormat="1" applyFont="1" applyBorder="1" applyAlignment="1" applyProtection="1">
      <alignment horizontal="right" vertical="center"/>
      <protection locked="0"/>
    </xf>
    <xf numFmtId="4" fontId="1" fillId="0" borderId="2" xfId="0" applyNumberFormat="1" applyFont="1" applyBorder="1" applyAlignment="1">
      <alignment horizontal="right" vertical="center"/>
    </xf>
    <xf numFmtId="4" fontId="2" fillId="0" borderId="2" xfId="0" applyNumberFormat="1" applyFont="1" applyBorder="1" applyAlignment="1" applyProtection="1">
      <alignment horizontal="right" vertical="center"/>
    </xf>
    <xf numFmtId="4" fontId="1" fillId="0" borderId="2" xfId="0" applyNumberFormat="1" applyFont="1" applyBorder="1" applyAlignment="1" applyProtection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0" xfId="0" applyFont="1"/>
    <xf numFmtId="0" fontId="2" fillId="0" borderId="2" xfId="0" applyFont="1" applyBorder="1" applyAlignment="1">
      <alignment vertical="center"/>
    </xf>
    <xf numFmtId="4" fontId="2" fillId="0" borderId="2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 applyProtection="1">
      <alignment vertical="center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 applyProtection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/>
    <xf numFmtId="4" fontId="2" fillId="0" borderId="0" xfId="0" applyNumberFormat="1" applyFont="1" applyAlignment="1" applyProtection="1">
      <alignment horizontal="right" vertical="center"/>
    </xf>
    <xf numFmtId="4" fontId="1" fillId="0" borderId="0" xfId="0" applyNumberFormat="1" applyFont="1" applyAlignment="1" applyProtection="1">
      <alignment horizontal="right" vertical="center"/>
      <protection locked="0"/>
    </xf>
    <xf numFmtId="0" fontId="2" fillId="0" borderId="1" xfId="0" applyFont="1" applyBorder="1"/>
    <xf numFmtId="0" fontId="2" fillId="0" borderId="2" xfId="0" applyFont="1" applyBorder="1"/>
    <xf numFmtId="0" fontId="1" fillId="0" borderId="2" xfId="0" applyFont="1" applyBorder="1"/>
    <xf numFmtId="0" fontId="1" fillId="0" borderId="3" xfId="0" applyFont="1" applyBorder="1"/>
    <xf numFmtId="4" fontId="1" fillId="0" borderId="2" xfId="0" applyNumberFormat="1" applyFont="1" applyBorder="1"/>
    <xf numFmtId="2" fontId="1" fillId="0" borderId="2" xfId="0" applyNumberFormat="1" applyFont="1" applyBorder="1"/>
    <xf numFmtId="4" fontId="2" fillId="0" borderId="2" xfId="0" applyNumberFormat="1" applyFont="1" applyBorder="1"/>
    <xf numFmtId="0" fontId="1" fillId="0" borderId="5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11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showGridLines="0" workbookViewId="0">
      <selection activeCell="H46" sqref="H46"/>
    </sheetView>
  </sheetViews>
  <sheetFormatPr defaultRowHeight="9" x14ac:dyDescent="0.15"/>
  <cols>
    <col min="1" max="5" width="9.33203125" style="14"/>
    <col min="6" max="13" width="13.33203125" style="14" customWidth="1"/>
    <col min="14" max="16384" width="9.33203125" style="14"/>
  </cols>
  <sheetData>
    <row r="1" spans="1:15" ht="9.9499999999999993" customHeight="1" x14ac:dyDescent="0.1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5" ht="12.75" x14ac:dyDescent="0.15">
      <c r="A2" s="49"/>
      <c r="B2" s="50"/>
      <c r="C2" s="50"/>
      <c r="D2" s="50"/>
      <c r="E2" s="50"/>
      <c r="F2" s="48" t="s">
        <v>1</v>
      </c>
      <c r="G2" s="48"/>
      <c r="H2" s="48"/>
      <c r="I2" s="48"/>
      <c r="J2" s="48"/>
      <c r="K2" s="48"/>
      <c r="L2" s="15"/>
      <c r="M2" s="15" t="s">
        <v>0</v>
      </c>
      <c r="N2" s="16"/>
    </row>
    <row r="3" spans="1:15" ht="6" customHeight="1" x14ac:dyDescent="0.15">
      <c r="A3" s="13"/>
      <c r="B3" s="13"/>
      <c r="C3" s="17"/>
      <c r="D3" s="17"/>
      <c r="E3" s="17"/>
      <c r="F3" s="17"/>
      <c r="G3" s="17"/>
      <c r="H3" s="17"/>
      <c r="I3" s="17"/>
      <c r="J3" s="17"/>
      <c r="K3" s="17"/>
      <c r="L3" s="17"/>
      <c r="M3" s="16"/>
      <c r="N3" s="16"/>
    </row>
    <row r="4" spans="1:15" ht="9" customHeight="1" x14ac:dyDescent="0.15">
      <c r="A4" s="58"/>
      <c r="B4" s="59"/>
      <c r="C4" s="59"/>
      <c r="D4" s="59"/>
      <c r="E4" s="60"/>
      <c r="F4" s="61" t="s">
        <v>96</v>
      </c>
      <c r="G4" s="54" t="s">
        <v>3</v>
      </c>
      <c r="H4" s="54" t="s">
        <v>7</v>
      </c>
      <c r="I4" s="55"/>
      <c r="J4" s="54" t="s">
        <v>8</v>
      </c>
      <c r="K4" s="55"/>
      <c r="L4" s="61" t="s">
        <v>4</v>
      </c>
      <c r="M4" s="64" t="s">
        <v>97</v>
      </c>
      <c r="N4" s="16"/>
      <c r="O4" s="16"/>
    </row>
    <row r="5" spans="1:15" ht="9" customHeight="1" x14ac:dyDescent="0.15">
      <c r="A5" s="42"/>
      <c r="B5" s="43"/>
      <c r="C5" s="43"/>
      <c r="D5" s="43"/>
      <c r="E5" s="44"/>
      <c r="F5" s="62"/>
      <c r="G5" s="70"/>
      <c r="H5" s="56"/>
      <c r="I5" s="57"/>
      <c r="J5" s="56"/>
      <c r="K5" s="57"/>
      <c r="L5" s="62"/>
      <c r="M5" s="65"/>
    </row>
    <row r="6" spans="1:15" ht="9" customHeight="1" x14ac:dyDescent="0.15">
      <c r="A6" s="42"/>
      <c r="B6" s="43"/>
      <c r="C6" s="43"/>
      <c r="D6" s="43"/>
      <c r="E6" s="44"/>
      <c r="F6" s="63"/>
      <c r="G6" s="56"/>
      <c r="H6" s="18" t="s">
        <v>5</v>
      </c>
      <c r="I6" s="18" t="s">
        <v>6</v>
      </c>
      <c r="J6" s="18" t="s">
        <v>5</v>
      </c>
      <c r="K6" s="18" t="s">
        <v>6</v>
      </c>
      <c r="L6" s="63"/>
      <c r="M6" s="66"/>
    </row>
    <row r="7" spans="1:15" ht="9" customHeight="1" x14ac:dyDescent="0.15">
      <c r="A7" s="51" t="s">
        <v>9</v>
      </c>
      <c r="B7" s="52"/>
      <c r="C7" s="52"/>
      <c r="D7" s="52"/>
      <c r="E7" s="53"/>
      <c r="F7" s="1"/>
      <c r="G7" s="1"/>
      <c r="H7" s="1"/>
      <c r="I7" s="1"/>
      <c r="J7" s="1"/>
      <c r="K7" s="1"/>
      <c r="L7" s="1"/>
      <c r="M7" s="32"/>
    </row>
    <row r="8" spans="1:15" ht="3" customHeight="1" x14ac:dyDescent="0.15">
      <c r="A8" s="45"/>
      <c r="B8" s="46"/>
      <c r="C8" s="46"/>
      <c r="D8" s="46"/>
      <c r="E8" s="47"/>
      <c r="F8" s="2"/>
      <c r="G8" s="2"/>
      <c r="H8" s="2"/>
      <c r="I8" s="2"/>
      <c r="J8" s="2"/>
      <c r="K8" s="2"/>
      <c r="L8" s="2"/>
      <c r="M8" s="33"/>
    </row>
    <row r="9" spans="1:15" s="19" customFormat="1" ht="9" customHeight="1" x14ac:dyDescent="0.15">
      <c r="A9" s="45" t="s">
        <v>10</v>
      </c>
      <c r="B9" s="46"/>
      <c r="C9" s="46"/>
      <c r="D9" s="46"/>
      <c r="E9" s="47"/>
      <c r="F9" s="3"/>
      <c r="G9" s="3"/>
      <c r="H9" s="3"/>
      <c r="I9" s="3"/>
      <c r="J9" s="3"/>
      <c r="K9" s="3"/>
      <c r="L9" s="3"/>
      <c r="M9" s="34"/>
    </row>
    <row r="10" spans="1:15" s="19" customFormat="1" ht="9" customHeight="1" x14ac:dyDescent="0.15">
      <c r="A10" s="45" t="s">
        <v>11</v>
      </c>
      <c r="B10" s="46"/>
      <c r="C10" s="46"/>
      <c r="D10" s="46"/>
      <c r="E10" s="47"/>
      <c r="F10" s="3"/>
      <c r="G10" s="3"/>
      <c r="H10" s="3"/>
      <c r="I10" s="3"/>
      <c r="J10" s="3"/>
      <c r="K10" s="3"/>
      <c r="L10" s="3"/>
      <c r="M10" s="34"/>
    </row>
    <row r="11" spans="1:15" s="19" customFormat="1" ht="9" customHeight="1" x14ac:dyDescent="0.15">
      <c r="A11" s="45" t="s">
        <v>13</v>
      </c>
      <c r="B11" s="46"/>
      <c r="C11" s="46"/>
      <c r="D11" s="46"/>
      <c r="E11" s="47"/>
      <c r="F11" s="8">
        <v>623846.26</v>
      </c>
      <c r="G11" s="6">
        <f>F11-F12</f>
        <v>137200.97000000003</v>
      </c>
      <c r="H11" s="8">
        <v>2576.13</v>
      </c>
      <c r="I11" s="8">
        <v>0</v>
      </c>
      <c r="J11" s="8">
        <v>0</v>
      </c>
      <c r="K11" s="8">
        <v>29225.06</v>
      </c>
      <c r="L11" s="3">
        <f>G11+H11+J11-I11-K11</f>
        <v>110552.04000000004</v>
      </c>
      <c r="M11" s="36">
        <f>G11+H11+J11-I11-K11+M12</f>
        <v>626422.39</v>
      </c>
    </row>
    <row r="12" spans="1:15" ht="8.1" customHeight="1" x14ac:dyDescent="0.15">
      <c r="A12" s="42" t="s">
        <v>12</v>
      </c>
      <c r="B12" s="43"/>
      <c r="C12" s="43"/>
      <c r="D12" s="43"/>
      <c r="E12" s="44"/>
      <c r="F12" s="9">
        <v>486645.29</v>
      </c>
      <c r="G12" s="11"/>
      <c r="H12" s="5"/>
      <c r="I12" s="5">
        <v>0</v>
      </c>
      <c r="J12" s="9">
        <v>29225.06</v>
      </c>
      <c r="K12" s="5"/>
      <c r="L12" s="2"/>
      <c r="M12" s="38">
        <f>F12+J12</f>
        <v>515870.35</v>
      </c>
    </row>
    <row r="13" spans="1:15" ht="8.1" customHeight="1" x14ac:dyDescent="0.15">
      <c r="A13" s="45" t="s">
        <v>64</v>
      </c>
      <c r="B13" s="46"/>
      <c r="C13" s="46"/>
      <c r="D13" s="46"/>
      <c r="E13" s="47"/>
      <c r="F13" s="8">
        <v>0</v>
      </c>
      <c r="G13" s="6">
        <f>F13-F14</f>
        <v>0</v>
      </c>
      <c r="H13" s="6">
        <v>0</v>
      </c>
      <c r="I13" s="6">
        <v>0</v>
      </c>
      <c r="J13" s="8"/>
      <c r="K13" s="6">
        <v>0</v>
      </c>
      <c r="L13" s="3">
        <f>G13+H13+J13-I13-K13</f>
        <v>0</v>
      </c>
      <c r="M13" s="36">
        <f>G13+H13+J13-I13-K13+M14</f>
        <v>0</v>
      </c>
    </row>
    <row r="14" spans="1:15" ht="8.1" customHeight="1" x14ac:dyDescent="0.15">
      <c r="A14" s="42" t="s">
        <v>12</v>
      </c>
      <c r="B14" s="43"/>
      <c r="C14" s="43"/>
      <c r="D14" s="43"/>
      <c r="E14" s="44"/>
      <c r="F14" s="9"/>
      <c r="G14" s="11"/>
      <c r="H14" s="5"/>
      <c r="I14" s="5"/>
      <c r="J14" s="9">
        <v>0</v>
      </c>
      <c r="K14" s="5"/>
      <c r="L14" s="2"/>
      <c r="M14" s="38">
        <f>F14+J14</f>
        <v>0</v>
      </c>
    </row>
    <row r="15" spans="1:15" ht="8.1" customHeight="1" x14ac:dyDescent="0.15">
      <c r="A15" s="45" t="s">
        <v>65</v>
      </c>
      <c r="B15" s="46"/>
      <c r="C15" s="46"/>
      <c r="D15" s="46"/>
      <c r="E15" s="47"/>
      <c r="F15" s="8">
        <v>0</v>
      </c>
      <c r="G15" s="6">
        <f>F15-F16</f>
        <v>0</v>
      </c>
      <c r="H15" s="6">
        <v>0</v>
      </c>
      <c r="I15" s="6">
        <v>0</v>
      </c>
      <c r="J15" s="8"/>
      <c r="K15" s="6">
        <v>0</v>
      </c>
      <c r="L15" s="3">
        <f>G15+H15+J15-I15-K15</f>
        <v>0</v>
      </c>
      <c r="M15" s="36">
        <f>G15+H15+J15-I15-K15+M16</f>
        <v>0</v>
      </c>
    </row>
    <row r="16" spans="1:15" ht="8.1" customHeight="1" x14ac:dyDescent="0.15">
      <c r="A16" s="42" t="s">
        <v>12</v>
      </c>
      <c r="B16" s="43"/>
      <c r="C16" s="43"/>
      <c r="D16" s="43"/>
      <c r="E16" s="44"/>
      <c r="F16" s="9"/>
      <c r="G16" s="11"/>
      <c r="H16" s="5"/>
      <c r="I16" s="5"/>
      <c r="J16" s="9">
        <v>0</v>
      </c>
      <c r="K16" s="5"/>
      <c r="L16" s="2"/>
      <c r="M16" s="38">
        <f>F16+J16</f>
        <v>0</v>
      </c>
    </row>
    <row r="17" spans="1:13" ht="9" customHeight="1" x14ac:dyDescent="0.15">
      <c r="A17" s="39" t="s">
        <v>14</v>
      </c>
      <c r="B17" s="40"/>
      <c r="C17" s="40"/>
      <c r="D17" s="40"/>
      <c r="E17" s="41"/>
      <c r="F17" s="3"/>
      <c r="G17" s="3">
        <f>SUM(G11,G13,G15)</f>
        <v>137200.97000000003</v>
      </c>
      <c r="H17" s="10">
        <f>SUM(H11,H13,H15)</f>
        <v>2576.13</v>
      </c>
      <c r="I17" s="10">
        <f>SUM(I11,I13,I15)</f>
        <v>0</v>
      </c>
      <c r="J17" s="10">
        <f>SUM(J11,J13,J15)</f>
        <v>0</v>
      </c>
      <c r="K17" s="10">
        <f>SUM(K15,K13,K11)</f>
        <v>29225.06</v>
      </c>
      <c r="L17" s="3">
        <f>G17+H17+J17-I17-K17</f>
        <v>110552.04000000004</v>
      </c>
      <c r="M17" s="36"/>
    </row>
    <row r="18" spans="1:13" ht="2.1" customHeight="1" x14ac:dyDescent="0.15">
      <c r="A18" s="42"/>
      <c r="B18" s="43"/>
      <c r="C18" s="43"/>
      <c r="D18" s="43"/>
      <c r="E18" s="44"/>
      <c r="F18" s="2"/>
      <c r="G18" s="2"/>
      <c r="H18" s="2"/>
      <c r="I18" s="2"/>
      <c r="J18" s="2"/>
      <c r="K18" s="2"/>
      <c r="L18" s="2"/>
      <c r="M18" s="33"/>
    </row>
    <row r="19" spans="1:13" ht="9" customHeight="1" x14ac:dyDescent="0.15">
      <c r="A19" s="45" t="s">
        <v>15</v>
      </c>
      <c r="B19" s="46"/>
      <c r="C19" s="46"/>
      <c r="D19" s="46"/>
      <c r="E19" s="47"/>
      <c r="F19" s="2"/>
      <c r="G19" s="2"/>
      <c r="H19" s="2"/>
      <c r="I19" s="2"/>
      <c r="J19" s="2"/>
      <c r="K19" s="2"/>
      <c r="L19" s="2"/>
      <c r="M19" s="33"/>
    </row>
    <row r="20" spans="1:13" s="19" customFormat="1" ht="9" customHeight="1" x14ac:dyDescent="0.15">
      <c r="A20" s="45" t="s">
        <v>60</v>
      </c>
      <c r="B20" s="46"/>
      <c r="C20" s="46"/>
      <c r="D20" s="46"/>
      <c r="E20" s="47"/>
      <c r="F20" s="8">
        <v>13479732.890000001</v>
      </c>
      <c r="G20" s="12">
        <f>F20-F21</f>
        <v>6842091.6900000004</v>
      </c>
      <c r="H20" s="8">
        <v>0</v>
      </c>
      <c r="I20" s="31">
        <v>0</v>
      </c>
      <c r="J20" s="8">
        <v>73800.39</v>
      </c>
      <c r="K20" s="8">
        <v>815808.5</v>
      </c>
      <c r="L20" s="3">
        <f>G20+H20+J20-I20-K20</f>
        <v>6100083.5800000001</v>
      </c>
      <c r="M20" s="36">
        <f>G20+H20+J20-I20-K20+M21</f>
        <v>13553533.280000001</v>
      </c>
    </row>
    <row r="21" spans="1:13" ht="8.1" customHeight="1" x14ac:dyDescent="0.15">
      <c r="A21" s="42" t="s">
        <v>12</v>
      </c>
      <c r="B21" s="43"/>
      <c r="C21" s="43"/>
      <c r="D21" s="43"/>
      <c r="E21" s="44"/>
      <c r="F21" s="9">
        <v>6637641.2000000002</v>
      </c>
      <c r="G21" s="11"/>
      <c r="H21" s="11"/>
      <c r="I21" s="30">
        <v>0</v>
      </c>
      <c r="J21" s="9">
        <v>815808.5</v>
      </c>
      <c r="K21" s="11"/>
      <c r="L21" s="2"/>
      <c r="M21" s="38">
        <f>F21+H21+J21-I21-K21</f>
        <v>7453449.7000000002</v>
      </c>
    </row>
    <row r="22" spans="1:13" s="19" customFormat="1" ht="9" customHeight="1" x14ac:dyDescent="0.15">
      <c r="A22" s="45" t="s">
        <v>16</v>
      </c>
      <c r="B22" s="46"/>
      <c r="C22" s="46"/>
      <c r="D22" s="46"/>
      <c r="E22" s="47"/>
      <c r="F22" s="8">
        <v>57821.760000000002</v>
      </c>
      <c r="G22" s="12">
        <v>57821.760000000002</v>
      </c>
      <c r="H22" s="8">
        <v>0</v>
      </c>
      <c r="I22" s="31">
        <v>0</v>
      </c>
      <c r="J22" s="8">
        <v>0</v>
      </c>
      <c r="K22" s="8"/>
      <c r="L22" s="3">
        <f t="shared" ref="L22:L41" si="0">G22+H22+J22-I22-K22</f>
        <v>57821.760000000002</v>
      </c>
      <c r="M22" s="36">
        <f>G22+H22+J22-I22-K22</f>
        <v>57821.760000000002</v>
      </c>
    </row>
    <row r="23" spans="1:13" s="19" customFormat="1" ht="9" customHeight="1" x14ac:dyDescent="0.15">
      <c r="A23" s="45" t="s">
        <v>17</v>
      </c>
      <c r="B23" s="46"/>
      <c r="C23" s="46"/>
      <c r="D23" s="46"/>
      <c r="E23" s="47"/>
      <c r="F23" s="8">
        <v>1371330.65</v>
      </c>
      <c r="G23" s="12">
        <v>1371330.65</v>
      </c>
      <c r="H23" s="8">
        <v>0</v>
      </c>
      <c r="I23" s="31">
        <v>0</v>
      </c>
      <c r="J23" s="8">
        <v>0</v>
      </c>
      <c r="K23" s="8"/>
      <c r="L23" s="3">
        <f t="shared" si="0"/>
        <v>1371330.65</v>
      </c>
      <c r="M23" s="36">
        <f>G23+H23+J23-I23-K23</f>
        <v>1371330.65</v>
      </c>
    </row>
    <row r="24" spans="1:13" s="19" customFormat="1" ht="9" customHeight="1" x14ac:dyDescent="0.15">
      <c r="A24" s="45" t="s">
        <v>18</v>
      </c>
      <c r="B24" s="46"/>
      <c r="C24" s="46"/>
      <c r="D24" s="46"/>
      <c r="E24" s="47"/>
      <c r="F24" s="8">
        <v>6959745.8399999999</v>
      </c>
      <c r="G24" s="12">
        <f>F24-F25</f>
        <v>3443227.4299999997</v>
      </c>
      <c r="H24" s="8">
        <v>12172.55</v>
      </c>
      <c r="I24" s="31">
        <v>0</v>
      </c>
      <c r="J24" s="8">
        <v>0</v>
      </c>
      <c r="K24" s="8">
        <v>208993.32</v>
      </c>
      <c r="L24" s="3">
        <f t="shared" si="0"/>
        <v>3246406.6599999997</v>
      </c>
      <c r="M24" s="36">
        <f>G24+H24+J24-I24-K24+M25</f>
        <v>6971918.3899999997</v>
      </c>
    </row>
    <row r="25" spans="1:13" ht="8.1" customHeight="1" x14ac:dyDescent="0.15">
      <c r="A25" s="42" t="s">
        <v>12</v>
      </c>
      <c r="B25" s="43"/>
      <c r="C25" s="43"/>
      <c r="D25" s="43"/>
      <c r="E25" s="44"/>
      <c r="F25" s="9">
        <v>3516518.41</v>
      </c>
      <c r="G25" s="11"/>
      <c r="H25" s="11"/>
      <c r="I25" s="30">
        <v>0</v>
      </c>
      <c r="J25" s="9">
        <v>208993.32</v>
      </c>
      <c r="K25" s="11"/>
      <c r="L25" s="2"/>
      <c r="M25" s="38">
        <f>F25+H25+J25-I25-K25</f>
        <v>3725511.73</v>
      </c>
    </row>
    <row r="26" spans="1:13" s="19" customFormat="1" ht="9" customHeight="1" x14ac:dyDescent="0.15">
      <c r="A26" s="45" t="s">
        <v>19</v>
      </c>
      <c r="B26" s="46"/>
      <c r="C26" s="46"/>
      <c r="D26" s="46"/>
      <c r="E26" s="47"/>
      <c r="F26" s="8">
        <v>3417786.16</v>
      </c>
      <c r="G26" s="12">
        <f>F26-F27</f>
        <v>2317123.0200000005</v>
      </c>
      <c r="H26" s="8">
        <v>5072.54</v>
      </c>
      <c r="I26" s="31">
        <v>0</v>
      </c>
      <c r="J26" s="8">
        <v>0</v>
      </c>
      <c r="K26" s="8">
        <v>103616.99</v>
      </c>
      <c r="L26" s="3">
        <f t="shared" si="0"/>
        <v>2218578.5700000003</v>
      </c>
      <c r="M26" s="36">
        <f>G26+H26+J26-I26-K26+M27</f>
        <v>3422858.7</v>
      </c>
    </row>
    <row r="27" spans="1:13" ht="8.1" customHeight="1" x14ac:dyDescent="0.15">
      <c r="A27" s="42" t="s">
        <v>12</v>
      </c>
      <c r="B27" s="43"/>
      <c r="C27" s="43"/>
      <c r="D27" s="43"/>
      <c r="E27" s="44"/>
      <c r="F27" s="9">
        <v>1100663.1399999999</v>
      </c>
      <c r="G27" s="11"/>
      <c r="H27" s="11"/>
      <c r="I27" s="30">
        <v>0</v>
      </c>
      <c r="J27" s="9">
        <v>103616.99</v>
      </c>
      <c r="K27" s="11"/>
      <c r="L27" s="2"/>
      <c r="M27" s="38">
        <f>F27+H27+J27-I27-K27</f>
        <v>1204280.1299999999</v>
      </c>
    </row>
    <row r="28" spans="1:13" s="19" customFormat="1" ht="9" customHeight="1" x14ac:dyDescent="0.15">
      <c r="A28" s="45" t="s">
        <v>20</v>
      </c>
      <c r="B28" s="46"/>
      <c r="C28" s="46"/>
      <c r="D28" s="46"/>
      <c r="E28" s="47"/>
      <c r="F28" s="8">
        <v>473116.62</v>
      </c>
      <c r="G28" s="12">
        <f>F28-F29</f>
        <v>282109.82</v>
      </c>
      <c r="H28" s="8">
        <v>41093.58</v>
      </c>
      <c r="I28" s="31">
        <v>0</v>
      </c>
      <c r="J28" s="8">
        <v>0</v>
      </c>
      <c r="K28" s="8">
        <v>34249.65</v>
      </c>
      <c r="L28" s="3">
        <f t="shared" si="0"/>
        <v>288953.75</v>
      </c>
      <c r="M28" s="36">
        <f>G28+H28+J28-I28-K28+M29</f>
        <v>514210.19999999995</v>
      </c>
    </row>
    <row r="29" spans="1:13" ht="8.1" customHeight="1" x14ac:dyDescent="0.15">
      <c r="A29" s="42" t="s">
        <v>12</v>
      </c>
      <c r="B29" s="43"/>
      <c r="C29" s="43"/>
      <c r="D29" s="43"/>
      <c r="E29" s="44"/>
      <c r="F29" s="9">
        <v>191006.8</v>
      </c>
      <c r="G29" s="11"/>
      <c r="H29" s="11"/>
      <c r="I29" s="30">
        <v>0</v>
      </c>
      <c r="J29" s="9">
        <v>34249.65</v>
      </c>
      <c r="K29" s="11"/>
      <c r="L29" s="2"/>
      <c r="M29" s="38">
        <f>F29+H29+J29-I29-K29</f>
        <v>225256.44999999998</v>
      </c>
    </row>
    <row r="30" spans="1:13" s="19" customFormat="1" ht="9" customHeight="1" x14ac:dyDescent="0.15">
      <c r="A30" s="45" t="s">
        <v>21</v>
      </c>
      <c r="B30" s="46"/>
      <c r="C30" s="46"/>
      <c r="D30" s="46"/>
      <c r="E30" s="47"/>
      <c r="F30" s="8">
        <v>37887</v>
      </c>
      <c r="G30" s="12">
        <f>F30-F31</f>
        <v>2736.0599999999977</v>
      </c>
      <c r="H30" s="8">
        <v>6845.05</v>
      </c>
      <c r="I30" s="31">
        <v>0</v>
      </c>
      <c r="J30" s="8">
        <v>0</v>
      </c>
      <c r="K30" s="8">
        <v>1933.82</v>
      </c>
      <c r="L30" s="3">
        <f t="shared" si="0"/>
        <v>7647.2899999999972</v>
      </c>
      <c r="M30" s="36">
        <f>G30+H30+J30-I30-K30+M31</f>
        <v>44732.05</v>
      </c>
    </row>
    <row r="31" spans="1:13" ht="8.1" customHeight="1" x14ac:dyDescent="0.15">
      <c r="A31" s="42" t="s">
        <v>12</v>
      </c>
      <c r="B31" s="43"/>
      <c r="C31" s="43"/>
      <c r="D31" s="43"/>
      <c r="E31" s="44"/>
      <c r="F31" s="9">
        <v>35150.94</v>
      </c>
      <c r="G31" s="11"/>
      <c r="H31" s="11"/>
      <c r="I31" s="30">
        <v>0</v>
      </c>
      <c r="J31" s="9">
        <v>1933.82</v>
      </c>
      <c r="K31" s="11"/>
      <c r="L31" s="2"/>
      <c r="M31" s="38">
        <f>F31+H31+J31-I31-K31</f>
        <v>37084.76</v>
      </c>
    </row>
    <row r="32" spans="1:13" s="19" customFormat="1" ht="9" customHeight="1" x14ac:dyDescent="0.15">
      <c r="A32" s="45" t="s">
        <v>22</v>
      </c>
      <c r="B32" s="46"/>
      <c r="C32" s="46"/>
      <c r="D32" s="46"/>
      <c r="E32" s="47"/>
      <c r="F32" s="8">
        <v>679390.18</v>
      </c>
      <c r="G32" s="12">
        <f>F32-F33</f>
        <v>162288.48000000004</v>
      </c>
      <c r="H32" s="8">
        <v>7320</v>
      </c>
      <c r="I32" s="31">
        <v>0</v>
      </c>
      <c r="J32" s="8">
        <v>0</v>
      </c>
      <c r="K32" s="8">
        <v>31118.62</v>
      </c>
      <c r="L32" s="3">
        <f t="shared" si="0"/>
        <v>138489.86000000004</v>
      </c>
      <c r="M32" s="36">
        <f>G32+H32+J32-I32-K32+M33</f>
        <v>686710.18000000017</v>
      </c>
    </row>
    <row r="33" spans="1:13" ht="8.1" customHeight="1" x14ac:dyDescent="0.15">
      <c r="A33" s="42" t="s">
        <v>12</v>
      </c>
      <c r="B33" s="43"/>
      <c r="C33" s="43"/>
      <c r="D33" s="43"/>
      <c r="E33" s="44"/>
      <c r="F33" s="9">
        <v>517101.7</v>
      </c>
      <c r="G33" s="11"/>
      <c r="H33" s="11"/>
      <c r="I33" s="30">
        <v>0</v>
      </c>
      <c r="J33" s="9">
        <v>31118.62</v>
      </c>
      <c r="K33" s="11"/>
      <c r="L33" s="2"/>
      <c r="M33" s="38">
        <f>F33+H33+J33-I33-K33</f>
        <v>548220.32000000007</v>
      </c>
    </row>
    <row r="34" spans="1:13" s="19" customFormat="1" ht="9" customHeight="1" x14ac:dyDescent="0.15">
      <c r="A34" s="45" t="s">
        <v>23</v>
      </c>
      <c r="B34" s="46"/>
      <c r="C34" s="46"/>
      <c r="D34" s="46"/>
      <c r="E34" s="47"/>
      <c r="F34" s="8">
        <v>573768.21</v>
      </c>
      <c r="G34" s="12">
        <f>F34-F35</f>
        <v>132286.46999999997</v>
      </c>
      <c r="H34" s="8">
        <v>3421.28</v>
      </c>
      <c r="I34" s="31">
        <v>0</v>
      </c>
      <c r="J34" s="8">
        <v>0</v>
      </c>
      <c r="K34" s="8">
        <v>27286.57</v>
      </c>
      <c r="L34" s="3">
        <f t="shared" si="0"/>
        <v>108421.17999999996</v>
      </c>
      <c r="M34" s="36">
        <f>G34+H34+J34-I34-K34+M35</f>
        <v>577189.49</v>
      </c>
    </row>
    <row r="35" spans="1:13" ht="8.1" customHeight="1" x14ac:dyDescent="0.15">
      <c r="A35" s="42" t="s">
        <v>12</v>
      </c>
      <c r="B35" s="43"/>
      <c r="C35" s="43"/>
      <c r="D35" s="43"/>
      <c r="E35" s="44"/>
      <c r="F35" s="9">
        <v>441481.74</v>
      </c>
      <c r="G35" s="11"/>
      <c r="H35" s="11"/>
      <c r="I35" s="30">
        <v>0</v>
      </c>
      <c r="J35" s="9">
        <v>27286.57</v>
      </c>
      <c r="K35" s="11"/>
      <c r="L35" s="2"/>
      <c r="M35" s="38">
        <f>F35+H35+J35-I35-K35</f>
        <v>468768.31</v>
      </c>
    </row>
    <row r="36" spans="1:13" s="19" customFormat="1" ht="9" customHeight="1" x14ac:dyDescent="0.15">
      <c r="A36" s="45" t="s">
        <v>24</v>
      </c>
      <c r="B36" s="46"/>
      <c r="C36" s="46"/>
      <c r="D36" s="46"/>
      <c r="E36" s="47"/>
      <c r="F36" s="8">
        <v>41780</v>
      </c>
      <c r="G36" s="12">
        <f>F36-F37</f>
        <v>41780</v>
      </c>
      <c r="H36" s="8">
        <v>0</v>
      </c>
      <c r="I36" s="31">
        <v>0</v>
      </c>
      <c r="J36" s="8"/>
      <c r="K36" s="8">
        <v>0</v>
      </c>
      <c r="L36" s="3">
        <f t="shared" si="0"/>
        <v>41780</v>
      </c>
      <c r="M36" s="36">
        <f>G36+H36+J36-I36-K36+M37</f>
        <v>41780</v>
      </c>
    </row>
    <row r="37" spans="1:13" ht="8.1" customHeight="1" x14ac:dyDescent="0.15">
      <c r="A37" s="42" t="s">
        <v>12</v>
      </c>
      <c r="B37" s="43"/>
      <c r="C37" s="43"/>
      <c r="D37" s="43"/>
      <c r="E37" s="44"/>
      <c r="F37" s="9">
        <v>0</v>
      </c>
      <c r="G37" s="11"/>
      <c r="H37" s="11"/>
      <c r="I37" s="30">
        <v>0</v>
      </c>
      <c r="J37" s="9">
        <v>0</v>
      </c>
      <c r="K37" s="11"/>
      <c r="L37" s="2"/>
      <c r="M37" s="38">
        <f>F37+H37+J37-I37-K37</f>
        <v>0</v>
      </c>
    </row>
    <row r="38" spans="1:13" s="19" customFormat="1" ht="9" customHeight="1" x14ac:dyDescent="0.15">
      <c r="A38" s="45" t="s">
        <v>25</v>
      </c>
      <c r="B38" s="46"/>
      <c r="C38" s="46"/>
      <c r="D38" s="46"/>
      <c r="E38" s="47"/>
      <c r="F38" s="8">
        <v>0</v>
      </c>
      <c r="G38" s="12">
        <f>F38-F39</f>
        <v>0</v>
      </c>
      <c r="H38" s="8">
        <v>0</v>
      </c>
      <c r="I38" s="31">
        <v>0</v>
      </c>
      <c r="J38" s="8"/>
      <c r="K38" s="8">
        <v>0</v>
      </c>
      <c r="L38" s="3">
        <f t="shared" si="0"/>
        <v>0</v>
      </c>
      <c r="M38" s="36">
        <f>G38+H38+J38-I38-K38+M39</f>
        <v>0</v>
      </c>
    </row>
    <row r="39" spans="1:13" ht="8.1" customHeight="1" x14ac:dyDescent="0.15">
      <c r="A39" s="42" t="s">
        <v>12</v>
      </c>
      <c r="B39" s="43"/>
      <c r="C39" s="43"/>
      <c r="D39" s="43"/>
      <c r="E39" s="44"/>
      <c r="F39" s="9">
        <v>0</v>
      </c>
      <c r="G39" s="11"/>
      <c r="H39" s="11"/>
      <c r="I39" s="30">
        <v>0</v>
      </c>
      <c r="J39" s="9">
        <v>0</v>
      </c>
      <c r="K39" s="11"/>
      <c r="L39" s="2"/>
      <c r="M39" s="38">
        <f>F39+H39+J39-I39-K39</f>
        <v>0</v>
      </c>
    </row>
    <row r="40" spans="1:13" s="19" customFormat="1" ht="9" customHeight="1" x14ac:dyDescent="0.15">
      <c r="A40" s="45" t="s">
        <v>61</v>
      </c>
      <c r="B40" s="46"/>
      <c r="C40" s="46"/>
      <c r="D40" s="46"/>
      <c r="E40" s="47"/>
      <c r="F40" s="8">
        <v>0</v>
      </c>
      <c r="G40" s="12">
        <v>0</v>
      </c>
      <c r="H40" s="8">
        <v>0</v>
      </c>
      <c r="I40" s="31">
        <v>0</v>
      </c>
      <c r="J40" s="8"/>
      <c r="K40" s="8"/>
      <c r="L40" s="3">
        <f t="shared" si="0"/>
        <v>0</v>
      </c>
      <c r="M40" s="36">
        <f>G40+H40+J40-I40-K40</f>
        <v>0</v>
      </c>
    </row>
    <row r="41" spans="1:13" s="19" customFormat="1" ht="9" customHeight="1" x14ac:dyDescent="0.15">
      <c r="A41" s="45" t="s">
        <v>62</v>
      </c>
      <c r="B41" s="46"/>
      <c r="C41" s="46"/>
      <c r="D41" s="46"/>
      <c r="E41" s="47"/>
      <c r="F41" s="8">
        <v>4301279.16</v>
      </c>
      <c r="G41" s="12">
        <v>4301279.16</v>
      </c>
      <c r="H41" s="8">
        <v>417458.08</v>
      </c>
      <c r="I41" s="31">
        <v>73800.39</v>
      </c>
      <c r="J41" s="8"/>
      <c r="K41" s="8"/>
      <c r="L41" s="3">
        <f t="shared" si="0"/>
        <v>4644936.8500000006</v>
      </c>
      <c r="M41" s="36">
        <f>G41+H41+J41-I41-K41</f>
        <v>4644936.8500000006</v>
      </c>
    </row>
    <row r="42" spans="1:13" ht="9" customHeight="1" x14ac:dyDescent="0.15">
      <c r="A42" s="39" t="s">
        <v>14</v>
      </c>
      <c r="B42" s="40"/>
      <c r="C42" s="40"/>
      <c r="D42" s="40"/>
      <c r="E42" s="41"/>
      <c r="F42" s="3"/>
      <c r="G42" s="3">
        <f>G20+G22+G23+G24+G26+G28+G30+G32+G34+G36+G38+G40+G41</f>
        <v>18954074.540000003</v>
      </c>
      <c r="H42" s="3">
        <f>H20+H22+H23+H24+H26+H28+H30+H32+H34+H36+H38+H40+H41</f>
        <v>493383.08</v>
      </c>
      <c r="I42" s="4">
        <f>I20+I22+I23+I24+I26+I28+I30+I32+I34+I36+I38+I40+I41</f>
        <v>73800.39</v>
      </c>
      <c r="J42" s="3">
        <f>J20+J22+J23+J24+J26+J28+J30+J32+J34+J36+J38+J40+J41</f>
        <v>73800.39</v>
      </c>
      <c r="K42" s="3">
        <f>K20+K22+K23+K24+K26+K28+K30+K32+K34+K36+K38+K40+K41</f>
        <v>1223007.4700000002</v>
      </c>
      <c r="L42" s="3">
        <f>SUM(L20,L22,L23,L24,L26,L28,L30,L32,L34,L36,L38,L40,L41)</f>
        <v>18224450.149999999</v>
      </c>
      <c r="M42" s="37"/>
    </row>
    <row r="43" spans="1:13" ht="2.1" customHeight="1" x14ac:dyDescent="0.15">
      <c r="A43" s="42"/>
      <c r="B43" s="43"/>
      <c r="C43" s="43"/>
      <c r="D43" s="43"/>
      <c r="E43" s="44"/>
      <c r="F43" s="2"/>
      <c r="G43" s="2"/>
      <c r="H43" s="2"/>
      <c r="I43" s="2"/>
      <c r="J43" s="2"/>
      <c r="K43" s="2"/>
      <c r="L43" s="2"/>
      <c r="M43" s="33"/>
    </row>
    <row r="44" spans="1:13" s="19" customFormat="1" ht="9" customHeight="1" x14ac:dyDescent="0.15">
      <c r="A44" s="45" t="s">
        <v>26</v>
      </c>
      <c r="B44" s="46"/>
      <c r="C44" s="46"/>
      <c r="D44" s="46"/>
      <c r="E44" s="47"/>
      <c r="F44" s="3"/>
      <c r="G44" s="3"/>
      <c r="H44" s="3"/>
      <c r="I44" s="3"/>
      <c r="J44" s="3"/>
      <c r="K44" s="3"/>
      <c r="L44" s="3"/>
      <c r="M44" s="34"/>
    </row>
    <row r="45" spans="1:13" s="19" customFormat="1" ht="9" customHeight="1" x14ac:dyDescent="0.15">
      <c r="A45" s="45" t="s">
        <v>66</v>
      </c>
      <c r="B45" s="46"/>
      <c r="C45" s="46"/>
      <c r="D45" s="46"/>
      <c r="E45" s="47"/>
      <c r="F45" s="2">
        <v>4040748.96</v>
      </c>
      <c r="G45" s="11">
        <f>F45</f>
        <v>4040748.96</v>
      </c>
      <c r="H45" s="2">
        <v>0</v>
      </c>
      <c r="I45" s="2">
        <v>0</v>
      </c>
      <c r="J45" s="2">
        <v>0</v>
      </c>
      <c r="K45" s="2">
        <v>0</v>
      </c>
      <c r="L45" s="6">
        <f>G45+H45+J45-I45-K45</f>
        <v>4040748.96</v>
      </c>
      <c r="M45" s="36">
        <f>L45</f>
        <v>4040748.96</v>
      </c>
    </row>
    <row r="46" spans="1:13" s="19" customFormat="1" ht="9" customHeight="1" x14ac:dyDescent="0.15">
      <c r="A46" s="45" t="s">
        <v>94</v>
      </c>
      <c r="B46" s="46"/>
      <c r="C46" s="46"/>
      <c r="D46" s="46"/>
      <c r="E46" s="47"/>
      <c r="F46" s="9">
        <v>0</v>
      </c>
      <c r="G46" s="11">
        <f>F46</f>
        <v>0</v>
      </c>
      <c r="H46" s="9">
        <v>0</v>
      </c>
      <c r="I46" s="9">
        <v>0</v>
      </c>
      <c r="J46" s="9">
        <v>0</v>
      </c>
      <c r="K46" s="9">
        <v>0</v>
      </c>
      <c r="L46" s="6">
        <f>G46+H46+J46-I46-K46</f>
        <v>0</v>
      </c>
      <c r="M46" s="36">
        <f>L46</f>
        <v>0</v>
      </c>
    </row>
    <row r="47" spans="1:13" s="19" customFormat="1" ht="9" customHeight="1" x14ac:dyDescent="0.15">
      <c r="A47" s="45" t="s">
        <v>95</v>
      </c>
      <c r="B47" s="46"/>
      <c r="C47" s="46"/>
      <c r="D47" s="46"/>
      <c r="E47" s="47"/>
      <c r="F47" s="9">
        <v>0</v>
      </c>
      <c r="G47" s="11">
        <f>F47</f>
        <v>0</v>
      </c>
      <c r="H47" s="9">
        <v>0</v>
      </c>
      <c r="I47" s="9">
        <v>0</v>
      </c>
      <c r="J47" s="9">
        <v>0</v>
      </c>
      <c r="K47" s="9">
        <v>0</v>
      </c>
      <c r="L47" s="6">
        <f>G47+H47+J47-I47-K47</f>
        <v>0</v>
      </c>
      <c r="M47" s="36">
        <f>L47</f>
        <v>0</v>
      </c>
    </row>
    <row r="48" spans="1:13" s="19" customFormat="1" ht="9" customHeight="1" x14ac:dyDescent="0.15">
      <c r="A48" s="39" t="s">
        <v>14</v>
      </c>
      <c r="B48" s="40"/>
      <c r="C48" s="40"/>
      <c r="D48" s="40"/>
      <c r="E48" s="41"/>
      <c r="F48" s="3"/>
      <c r="G48" s="6">
        <f t="shared" ref="G48:L48" si="1">SUM(G45:G47)</f>
        <v>4040748.96</v>
      </c>
      <c r="H48" s="3">
        <f t="shared" si="1"/>
        <v>0</v>
      </c>
      <c r="I48" s="3">
        <f t="shared" si="1"/>
        <v>0</v>
      </c>
      <c r="J48" s="3">
        <f t="shared" si="1"/>
        <v>0</v>
      </c>
      <c r="K48" s="3">
        <f t="shared" si="1"/>
        <v>0</v>
      </c>
      <c r="L48" s="6">
        <f t="shared" si="1"/>
        <v>4040748.96</v>
      </c>
      <c r="M48" s="36">
        <f>SUM(M45:M47)</f>
        <v>4040748.96</v>
      </c>
    </row>
    <row r="49" spans="1:13" s="19" customFormat="1" ht="2.1" customHeight="1" x14ac:dyDescent="0.15">
      <c r="A49" s="45"/>
      <c r="B49" s="46"/>
      <c r="C49" s="46"/>
      <c r="D49" s="46"/>
      <c r="E49" s="47"/>
      <c r="F49" s="3"/>
      <c r="G49" s="3"/>
      <c r="H49" s="3"/>
      <c r="I49" s="3"/>
      <c r="J49" s="3"/>
      <c r="K49" s="3"/>
      <c r="L49" s="3"/>
      <c r="M49" s="34"/>
    </row>
    <row r="50" spans="1:13" s="19" customFormat="1" ht="9" customHeight="1" x14ac:dyDescent="0.15">
      <c r="A50" s="67" t="s">
        <v>27</v>
      </c>
      <c r="B50" s="68"/>
      <c r="C50" s="68"/>
      <c r="D50" s="68"/>
      <c r="E50" s="69"/>
      <c r="F50" s="7"/>
      <c r="G50" s="7">
        <f t="shared" ref="G50:L50" si="2">G17+G42+G48</f>
        <v>23132024.470000003</v>
      </c>
      <c r="H50" s="7">
        <f t="shared" si="2"/>
        <v>495959.21</v>
      </c>
      <c r="I50" s="7">
        <f t="shared" si="2"/>
        <v>73800.39</v>
      </c>
      <c r="J50" s="7">
        <f t="shared" si="2"/>
        <v>73800.39</v>
      </c>
      <c r="K50" s="7">
        <f t="shared" si="2"/>
        <v>1252232.5300000003</v>
      </c>
      <c r="L50" s="7">
        <f t="shared" si="2"/>
        <v>22375751.149999999</v>
      </c>
      <c r="M50" s="35"/>
    </row>
  </sheetData>
  <mergeCells count="55">
    <mergeCell ref="M4:M6"/>
    <mergeCell ref="A46:E46"/>
    <mergeCell ref="A50:E50"/>
    <mergeCell ref="A47:E47"/>
    <mergeCell ref="A48:E48"/>
    <mergeCell ref="A49:E49"/>
    <mergeCell ref="A41:E41"/>
    <mergeCell ref="A31:E31"/>
    <mergeCell ref="A39:E39"/>
    <mergeCell ref="A40:E40"/>
    <mergeCell ref="A35:E35"/>
    <mergeCell ref="A44:E44"/>
    <mergeCell ref="A45:E45"/>
    <mergeCell ref="L4:L6"/>
    <mergeCell ref="G4:G6"/>
    <mergeCell ref="A5:E5"/>
    <mergeCell ref="F2:K2"/>
    <mergeCell ref="A2:E2"/>
    <mergeCell ref="A7:E7"/>
    <mergeCell ref="A8:E8"/>
    <mergeCell ref="A34:E34"/>
    <mergeCell ref="A33:E33"/>
    <mergeCell ref="A15:E15"/>
    <mergeCell ref="A16:E16"/>
    <mergeCell ref="A32:E32"/>
    <mergeCell ref="A30:E30"/>
    <mergeCell ref="A21:E21"/>
    <mergeCell ref="H4:I5"/>
    <mergeCell ref="J4:K5"/>
    <mergeCell ref="A4:E4"/>
    <mergeCell ref="A6:E6"/>
    <mergeCell ref="F4:F6"/>
    <mergeCell ref="A42:E42"/>
    <mergeCell ref="A43:E43"/>
    <mergeCell ref="A38:E38"/>
    <mergeCell ref="A37:E37"/>
    <mergeCell ref="A36:E36"/>
    <mergeCell ref="A29:E29"/>
    <mergeCell ref="A28:E28"/>
    <mergeCell ref="A22:E22"/>
    <mergeCell ref="A23:E23"/>
    <mergeCell ref="A27:E27"/>
    <mergeCell ref="A26:E26"/>
    <mergeCell ref="A25:E25"/>
    <mergeCell ref="A24:E24"/>
    <mergeCell ref="A17:E17"/>
    <mergeCell ref="A18:E18"/>
    <mergeCell ref="A19:E19"/>
    <mergeCell ref="A20:E20"/>
    <mergeCell ref="A9:E9"/>
    <mergeCell ref="A10:E10"/>
    <mergeCell ref="A13:E13"/>
    <mergeCell ref="A14:E14"/>
    <mergeCell ref="A11:E11"/>
    <mergeCell ref="A12:E12"/>
  </mergeCells>
  <phoneticPr fontId="0" type="noConversion"/>
  <printOptions horizontalCentered="1" verticalCentered="1"/>
  <pageMargins left="0.53" right="0.26" top="0.59055118110236227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showGridLines="0" workbookViewId="0">
      <selection activeCell="G8" sqref="G8"/>
    </sheetView>
  </sheetViews>
  <sheetFormatPr defaultRowHeight="9" x14ac:dyDescent="0.15"/>
  <cols>
    <col min="1" max="5" width="9.33203125" style="14"/>
    <col min="6" max="12" width="13.33203125" style="14" customWidth="1"/>
    <col min="13" max="16384" width="9.33203125" style="14"/>
  </cols>
  <sheetData>
    <row r="1" spans="1:16" ht="9.9499999999999993" customHeight="1" x14ac:dyDescent="0.1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6" ht="12.75" x14ac:dyDescent="0.15">
      <c r="A2" s="49"/>
      <c r="B2" s="50"/>
      <c r="C2" s="50"/>
      <c r="D2" s="50"/>
      <c r="E2" s="50"/>
      <c r="F2" s="48" t="s">
        <v>1</v>
      </c>
      <c r="G2" s="48"/>
      <c r="H2" s="48"/>
      <c r="I2" s="48"/>
      <c r="J2" s="48"/>
      <c r="K2" s="48"/>
      <c r="L2" s="15" t="s">
        <v>28</v>
      </c>
      <c r="M2" s="16"/>
      <c r="N2" s="16"/>
      <c r="O2" s="16"/>
    </row>
    <row r="3" spans="1:16" ht="6" customHeight="1" x14ac:dyDescent="0.15">
      <c r="A3" s="13"/>
      <c r="B3" s="13"/>
      <c r="C3" s="17"/>
      <c r="D3" s="17"/>
      <c r="E3" s="17"/>
      <c r="F3" s="17"/>
      <c r="G3" s="17"/>
      <c r="H3" s="17"/>
      <c r="I3" s="17"/>
      <c r="J3" s="17"/>
      <c r="K3" s="17"/>
      <c r="L3" s="17"/>
      <c r="M3" s="16"/>
      <c r="N3" s="16"/>
      <c r="O3" s="16"/>
    </row>
    <row r="4" spans="1:16" ht="9" customHeight="1" x14ac:dyDescent="0.15">
      <c r="A4" s="58"/>
      <c r="B4" s="59"/>
      <c r="C4" s="59"/>
      <c r="D4" s="59"/>
      <c r="E4" s="60"/>
      <c r="F4" s="61" t="s">
        <v>2</v>
      </c>
      <c r="G4" s="54" t="s">
        <v>3</v>
      </c>
      <c r="H4" s="54" t="s">
        <v>7</v>
      </c>
      <c r="I4" s="55"/>
      <c r="J4" s="54" t="s">
        <v>8</v>
      </c>
      <c r="K4" s="55"/>
      <c r="L4" s="61" t="s">
        <v>4</v>
      </c>
      <c r="M4" s="16"/>
      <c r="N4" s="16"/>
      <c r="O4" s="16"/>
      <c r="P4" s="16"/>
    </row>
    <row r="5" spans="1:16" ht="9" customHeight="1" x14ac:dyDescent="0.15">
      <c r="A5" s="42"/>
      <c r="B5" s="43"/>
      <c r="C5" s="43"/>
      <c r="D5" s="43"/>
      <c r="E5" s="44"/>
      <c r="F5" s="62"/>
      <c r="G5" s="70"/>
      <c r="H5" s="56"/>
      <c r="I5" s="57"/>
      <c r="J5" s="56"/>
      <c r="K5" s="57"/>
      <c r="L5" s="62"/>
    </row>
    <row r="6" spans="1:16" ht="9" customHeight="1" x14ac:dyDescent="0.15">
      <c r="A6" s="42"/>
      <c r="B6" s="43"/>
      <c r="C6" s="43"/>
      <c r="D6" s="43"/>
      <c r="E6" s="44"/>
      <c r="F6" s="63"/>
      <c r="G6" s="56"/>
      <c r="H6" s="18" t="s">
        <v>5</v>
      </c>
      <c r="I6" s="18" t="s">
        <v>6</v>
      </c>
      <c r="J6" s="18" t="s">
        <v>5</v>
      </c>
      <c r="K6" s="18" t="s">
        <v>6</v>
      </c>
      <c r="L6" s="63"/>
    </row>
    <row r="7" spans="1:16" ht="3" customHeight="1" x14ac:dyDescent="0.15">
      <c r="A7" s="45"/>
      <c r="B7" s="46"/>
      <c r="C7" s="46"/>
      <c r="D7" s="46"/>
      <c r="E7" s="47"/>
      <c r="F7" s="20"/>
      <c r="G7" s="21">
        <f t="shared" ref="G7:G14" si="0">F7</f>
        <v>0</v>
      </c>
      <c r="H7" s="20"/>
      <c r="I7" s="20"/>
      <c r="J7" s="20"/>
      <c r="K7" s="20"/>
      <c r="L7" s="20"/>
    </row>
    <row r="8" spans="1:16" s="19" customFormat="1" ht="9.9499999999999993" customHeight="1" x14ac:dyDescent="0.15">
      <c r="A8" s="45" t="s">
        <v>63</v>
      </c>
      <c r="B8" s="46"/>
      <c r="C8" s="46"/>
      <c r="D8" s="46"/>
      <c r="E8" s="47"/>
      <c r="F8" s="2"/>
      <c r="G8" s="21">
        <f t="shared" si="0"/>
        <v>0</v>
      </c>
      <c r="H8" s="2"/>
      <c r="I8" s="2"/>
      <c r="J8" s="2"/>
      <c r="K8" s="2"/>
      <c r="L8" s="2"/>
    </row>
    <row r="9" spans="1:16" s="19" customFormat="1" ht="9.9499999999999993" customHeight="1" x14ac:dyDescent="0.15">
      <c r="A9" s="45" t="s">
        <v>29</v>
      </c>
      <c r="B9" s="46"/>
      <c r="C9" s="46"/>
      <c r="D9" s="46"/>
      <c r="E9" s="47"/>
      <c r="F9" s="9">
        <v>0</v>
      </c>
      <c r="G9" s="21">
        <f t="shared" si="0"/>
        <v>0</v>
      </c>
      <c r="H9" s="9">
        <v>0</v>
      </c>
      <c r="I9" s="9">
        <v>0</v>
      </c>
      <c r="J9" s="9">
        <v>0</v>
      </c>
      <c r="K9" s="9">
        <v>0</v>
      </c>
      <c r="L9" s="5">
        <f t="shared" ref="L9:L14" si="1">G9+H9+J9-I9-K9</f>
        <v>0</v>
      </c>
    </row>
    <row r="10" spans="1:16" s="19" customFormat="1" ht="9.9499999999999993" customHeight="1" x14ac:dyDescent="0.15">
      <c r="A10" s="45" t="s">
        <v>30</v>
      </c>
      <c r="B10" s="46"/>
      <c r="C10" s="46"/>
      <c r="D10" s="46"/>
      <c r="E10" s="47"/>
      <c r="F10" s="21">
        <v>0</v>
      </c>
      <c r="G10" s="21">
        <f t="shared" si="0"/>
        <v>0</v>
      </c>
      <c r="H10" s="11">
        <v>0</v>
      </c>
      <c r="I10" s="11">
        <v>0</v>
      </c>
      <c r="J10" s="11">
        <v>0</v>
      </c>
      <c r="K10" s="11">
        <v>0</v>
      </c>
      <c r="L10" s="5">
        <f t="shared" si="1"/>
        <v>0</v>
      </c>
    </row>
    <row r="11" spans="1:16" ht="9.9499999999999993" customHeight="1" x14ac:dyDescent="0.15">
      <c r="A11" s="45" t="s">
        <v>67</v>
      </c>
      <c r="B11" s="46"/>
      <c r="C11" s="46"/>
      <c r="D11" s="46"/>
      <c r="E11" s="47"/>
      <c r="F11" s="9">
        <f>141260.44+1092+117684.8</f>
        <v>260037.24</v>
      </c>
      <c r="G11" s="21">
        <f t="shared" si="0"/>
        <v>260037.24</v>
      </c>
      <c r="H11" s="9">
        <f>137845.9+4317.81+46399.86</f>
        <v>188563.57</v>
      </c>
      <c r="I11" s="9">
        <f>116887.96+1092+100598.01</f>
        <v>218577.97</v>
      </c>
      <c r="J11" s="9">
        <v>0</v>
      </c>
      <c r="K11" s="9">
        <f>11211.26</f>
        <v>11211.26</v>
      </c>
      <c r="L11" s="5">
        <f t="shared" si="1"/>
        <v>218811.58</v>
      </c>
    </row>
    <row r="12" spans="1:16" ht="9.9499999999999993" customHeight="1" x14ac:dyDescent="0.15">
      <c r="A12" s="45" t="s">
        <v>68</v>
      </c>
      <c r="B12" s="46"/>
      <c r="C12" s="46"/>
      <c r="D12" s="46"/>
      <c r="E12" s="47"/>
      <c r="F12" s="11">
        <v>523846.79</v>
      </c>
      <c r="G12" s="21">
        <f t="shared" si="0"/>
        <v>523846.79</v>
      </c>
      <c r="H12" s="11">
        <v>334204.21000000002</v>
      </c>
      <c r="I12" s="11">
        <v>0</v>
      </c>
      <c r="J12" s="11">
        <v>0</v>
      </c>
      <c r="K12" s="11">
        <v>0</v>
      </c>
      <c r="L12" s="5">
        <f t="shared" si="1"/>
        <v>858051</v>
      </c>
    </row>
    <row r="13" spans="1:16" ht="9.9499999999999993" customHeight="1" x14ac:dyDescent="0.15">
      <c r="A13" s="45" t="s">
        <v>69</v>
      </c>
      <c r="B13" s="46"/>
      <c r="C13" s="46"/>
      <c r="D13" s="46"/>
      <c r="E13" s="47"/>
      <c r="F13" s="11">
        <v>6368.44</v>
      </c>
      <c r="G13" s="21">
        <f t="shared" si="0"/>
        <v>6368.44</v>
      </c>
      <c r="H13" s="11">
        <v>3146.36</v>
      </c>
      <c r="I13" s="11">
        <v>0</v>
      </c>
      <c r="J13" s="11">
        <v>0</v>
      </c>
      <c r="K13" s="11">
        <v>0</v>
      </c>
      <c r="L13" s="5">
        <f t="shared" si="1"/>
        <v>9514.7999999999993</v>
      </c>
    </row>
    <row r="14" spans="1:16" s="19" customFormat="1" ht="9.9499999999999993" customHeight="1" x14ac:dyDescent="0.15">
      <c r="A14" s="45" t="s">
        <v>31</v>
      </c>
      <c r="B14" s="46"/>
      <c r="C14" s="46"/>
      <c r="D14" s="46"/>
      <c r="E14" s="47"/>
      <c r="F14" s="9">
        <v>68117</v>
      </c>
      <c r="G14" s="21">
        <f t="shared" si="0"/>
        <v>68117</v>
      </c>
      <c r="H14" s="9">
        <v>0</v>
      </c>
      <c r="I14" s="9">
        <v>0</v>
      </c>
      <c r="J14" s="9">
        <v>0</v>
      </c>
      <c r="K14" s="9">
        <v>12193</v>
      </c>
      <c r="L14" s="5">
        <f t="shared" si="1"/>
        <v>55924</v>
      </c>
    </row>
    <row r="15" spans="1:16" s="19" customFormat="1" ht="9.9499999999999993" customHeight="1" x14ac:dyDescent="0.15">
      <c r="A15" s="39" t="s">
        <v>14</v>
      </c>
      <c r="B15" s="40"/>
      <c r="C15" s="40"/>
      <c r="D15" s="40"/>
      <c r="E15" s="41"/>
      <c r="F15" s="10"/>
      <c r="G15" s="10">
        <f t="shared" ref="G15:L15" si="2">SUM(G11:G14)</f>
        <v>858369.47</v>
      </c>
      <c r="H15" s="10">
        <f t="shared" si="2"/>
        <v>525914.14</v>
      </c>
      <c r="I15" s="10">
        <f t="shared" si="2"/>
        <v>218577.97</v>
      </c>
      <c r="J15" s="10">
        <f t="shared" si="2"/>
        <v>0</v>
      </c>
      <c r="K15" s="10">
        <f t="shared" si="2"/>
        <v>23404.260000000002</v>
      </c>
      <c r="L15" s="3">
        <f t="shared" si="2"/>
        <v>1142301.3800000001</v>
      </c>
    </row>
    <row r="16" spans="1:16" ht="3" customHeight="1" x14ac:dyDescent="0.15">
      <c r="A16" s="42"/>
      <c r="B16" s="43"/>
      <c r="C16" s="43"/>
      <c r="D16" s="43"/>
      <c r="E16" s="44"/>
      <c r="F16" s="21"/>
      <c r="G16" s="21"/>
      <c r="H16" s="21"/>
      <c r="I16" s="21"/>
      <c r="J16" s="21"/>
      <c r="K16" s="21"/>
      <c r="L16" s="2"/>
    </row>
    <row r="17" spans="1:12" s="19" customFormat="1" ht="9.9499999999999993" customHeight="1" x14ac:dyDescent="0.15">
      <c r="A17" s="45" t="s">
        <v>70</v>
      </c>
      <c r="B17" s="46"/>
      <c r="C17" s="46"/>
      <c r="D17" s="46"/>
      <c r="E17" s="47"/>
      <c r="F17" s="21"/>
      <c r="G17" s="21"/>
      <c r="H17" s="21"/>
      <c r="I17" s="21"/>
      <c r="J17" s="21"/>
      <c r="K17" s="21"/>
      <c r="L17" s="5"/>
    </row>
    <row r="18" spans="1:12" s="19" customFormat="1" ht="9.9499999999999993" customHeight="1" x14ac:dyDescent="0.15">
      <c r="A18" s="45" t="s">
        <v>32</v>
      </c>
      <c r="B18" s="46"/>
      <c r="C18" s="46"/>
      <c r="D18" s="46"/>
      <c r="E18" s="47"/>
      <c r="F18" s="9">
        <v>784596.85</v>
      </c>
      <c r="G18" s="21">
        <f>F18</f>
        <v>784596.85</v>
      </c>
      <c r="H18" s="9">
        <v>2711205.45</v>
      </c>
      <c r="I18" s="9">
        <v>3045144.78</v>
      </c>
      <c r="J18" s="9">
        <v>0</v>
      </c>
      <c r="K18" s="9">
        <v>0</v>
      </c>
      <c r="L18" s="5">
        <f>G18+H18+J18-I18-K18</f>
        <v>450657.52000000048</v>
      </c>
    </row>
    <row r="19" spans="1:12" s="19" customFormat="1" ht="9.9499999999999993" customHeight="1" x14ac:dyDescent="0.15">
      <c r="A19" s="45" t="s">
        <v>33</v>
      </c>
      <c r="B19" s="46"/>
      <c r="C19" s="46"/>
      <c r="D19" s="46"/>
      <c r="E19" s="47"/>
      <c r="F19" s="9">
        <v>0</v>
      </c>
      <c r="G19" s="21">
        <f>F19</f>
        <v>0</v>
      </c>
      <c r="H19" s="9">
        <v>0</v>
      </c>
      <c r="I19" s="9">
        <v>0</v>
      </c>
      <c r="J19" s="9">
        <v>0</v>
      </c>
      <c r="K19" s="9">
        <v>0</v>
      </c>
      <c r="L19" s="5">
        <f>G19+H19+J19-I19-K19</f>
        <v>0</v>
      </c>
    </row>
    <row r="20" spans="1:12" s="19" customFormat="1" ht="9.9499999999999993" customHeight="1" x14ac:dyDescent="0.15">
      <c r="A20" s="39" t="s">
        <v>14</v>
      </c>
      <c r="B20" s="40"/>
      <c r="C20" s="40"/>
      <c r="D20" s="40"/>
      <c r="E20" s="41"/>
      <c r="F20" s="10"/>
      <c r="G20" s="10">
        <f t="shared" ref="G20:L20" si="3">G18+G19</f>
        <v>784596.85</v>
      </c>
      <c r="H20" s="10">
        <f t="shared" si="3"/>
        <v>2711205.45</v>
      </c>
      <c r="I20" s="10">
        <f t="shared" si="3"/>
        <v>3045144.78</v>
      </c>
      <c r="J20" s="10">
        <f t="shared" si="3"/>
        <v>0</v>
      </c>
      <c r="K20" s="10">
        <f t="shared" si="3"/>
        <v>0</v>
      </c>
      <c r="L20" s="6">
        <f t="shared" si="3"/>
        <v>450657.52000000048</v>
      </c>
    </row>
    <row r="21" spans="1:12" s="19" customFormat="1" ht="3" customHeight="1" x14ac:dyDescent="0.15">
      <c r="A21" s="51"/>
      <c r="B21" s="52"/>
      <c r="C21" s="52"/>
      <c r="D21" s="52"/>
      <c r="E21" s="53"/>
      <c r="F21" s="21"/>
      <c r="G21" s="21"/>
      <c r="H21" s="21"/>
      <c r="I21" s="21"/>
      <c r="J21" s="21"/>
      <c r="K21" s="21"/>
      <c r="L21" s="5"/>
    </row>
    <row r="22" spans="1:12" s="19" customFormat="1" ht="9.9499999999999993" customHeight="1" x14ac:dyDescent="0.15">
      <c r="A22" s="45" t="s">
        <v>34</v>
      </c>
      <c r="B22" s="46"/>
      <c r="C22" s="46"/>
      <c r="D22" s="46"/>
      <c r="E22" s="47"/>
      <c r="F22" s="10"/>
      <c r="G22" s="10">
        <f>SUM(G15,G20)</f>
        <v>1642966.3199999998</v>
      </c>
      <c r="H22" s="10">
        <f>SUM(H15,H20)</f>
        <v>3237119.5900000003</v>
      </c>
      <c r="I22" s="10">
        <f>SUM(I15,I20)</f>
        <v>3263722.75</v>
      </c>
      <c r="J22" s="10">
        <f>SUM(J15,J20)</f>
        <v>0</v>
      </c>
      <c r="K22" s="10">
        <f>SUM(K15,K20)</f>
        <v>23404.260000000002</v>
      </c>
      <c r="L22" s="6">
        <f>SUM(L20,L15)</f>
        <v>1592958.9000000006</v>
      </c>
    </row>
    <row r="23" spans="1:12" s="19" customFormat="1" ht="3" customHeight="1" x14ac:dyDescent="0.15">
      <c r="A23" s="45"/>
      <c r="B23" s="46"/>
      <c r="C23" s="46"/>
      <c r="D23" s="46"/>
      <c r="E23" s="47"/>
      <c r="F23" s="21"/>
      <c r="G23" s="21"/>
      <c r="H23" s="21"/>
      <c r="I23" s="21"/>
      <c r="J23" s="21"/>
      <c r="K23" s="21"/>
      <c r="L23" s="5"/>
    </row>
    <row r="24" spans="1:12" s="19" customFormat="1" ht="9.9499999999999993" customHeight="1" x14ac:dyDescent="0.15">
      <c r="A24" s="45" t="s">
        <v>36</v>
      </c>
      <c r="B24" s="46"/>
      <c r="C24" s="46"/>
      <c r="D24" s="46"/>
      <c r="E24" s="47"/>
      <c r="F24" s="21"/>
      <c r="G24" s="21"/>
      <c r="H24" s="21"/>
      <c r="I24" s="21"/>
      <c r="J24" s="21"/>
      <c r="K24" s="21"/>
      <c r="L24" s="5"/>
    </row>
    <row r="25" spans="1:12" s="19" customFormat="1" ht="9.9499999999999993" customHeight="1" x14ac:dyDescent="0.15">
      <c r="A25" s="45" t="s">
        <v>35</v>
      </c>
      <c r="B25" s="46"/>
      <c r="C25" s="46"/>
      <c r="D25" s="46"/>
      <c r="E25" s="47"/>
      <c r="F25" s="9">
        <v>0</v>
      </c>
      <c r="G25" s="21">
        <f>F25</f>
        <v>0</v>
      </c>
      <c r="H25" s="9">
        <v>0</v>
      </c>
      <c r="I25" s="9">
        <v>0</v>
      </c>
      <c r="J25" s="9"/>
      <c r="K25" s="9"/>
      <c r="L25" s="5">
        <f>G25+H25+J25-I25-K25</f>
        <v>0</v>
      </c>
    </row>
    <row r="26" spans="1:12" s="19" customFormat="1" ht="9.9499999999999993" customHeight="1" x14ac:dyDescent="0.15">
      <c r="A26" s="45" t="s">
        <v>37</v>
      </c>
      <c r="B26" s="46"/>
      <c r="C26" s="46"/>
      <c r="D26" s="46"/>
      <c r="E26" s="47"/>
      <c r="F26" s="9">
        <v>0</v>
      </c>
      <c r="G26" s="21">
        <f>F26</f>
        <v>0</v>
      </c>
      <c r="H26" s="9">
        <v>0</v>
      </c>
      <c r="I26" s="9">
        <v>0</v>
      </c>
      <c r="J26" s="9"/>
      <c r="K26" s="9"/>
      <c r="L26" s="5">
        <f>G26+H26+J26-I26-K26</f>
        <v>0</v>
      </c>
    </row>
    <row r="27" spans="1:12" s="19" customFormat="1" ht="9.9499999999999993" customHeight="1" x14ac:dyDescent="0.15">
      <c r="A27" s="45" t="s">
        <v>38</v>
      </c>
      <c r="B27" s="46"/>
      <c r="C27" s="46"/>
      <c r="D27" s="46"/>
      <c r="E27" s="47"/>
      <c r="F27" s="10"/>
      <c r="G27" s="10">
        <f t="shared" ref="G27:L27" si="4">G25+G26</f>
        <v>0</v>
      </c>
      <c r="H27" s="10">
        <f t="shared" si="4"/>
        <v>0</v>
      </c>
      <c r="I27" s="10">
        <f t="shared" si="4"/>
        <v>0</v>
      </c>
      <c r="J27" s="10">
        <f t="shared" si="4"/>
        <v>0</v>
      </c>
      <c r="K27" s="10">
        <f t="shared" si="4"/>
        <v>0</v>
      </c>
      <c r="L27" s="6">
        <f t="shared" si="4"/>
        <v>0</v>
      </c>
    </row>
    <row r="28" spans="1:12" s="19" customFormat="1" ht="3" customHeight="1" x14ac:dyDescent="0.15">
      <c r="A28" s="45"/>
      <c r="B28" s="46"/>
      <c r="C28" s="46"/>
      <c r="D28" s="46"/>
      <c r="E28" s="47"/>
      <c r="F28" s="21"/>
      <c r="G28" s="21"/>
      <c r="H28" s="21"/>
      <c r="I28" s="21"/>
      <c r="J28" s="21"/>
      <c r="K28" s="21"/>
      <c r="L28" s="5"/>
    </row>
    <row r="29" spans="1:12" s="19" customFormat="1" ht="9.9499999999999993" customHeight="1" x14ac:dyDescent="0.15">
      <c r="A29" s="45" t="s">
        <v>39</v>
      </c>
      <c r="B29" s="46"/>
      <c r="C29" s="46"/>
      <c r="D29" s="46"/>
      <c r="E29" s="47"/>
      <c r="F29" s="10"/>
      <c r="G29" s="10">
        <f>SUM('PAG 1'!G50,G22,G27)</f>
        <v>24774990.790000003</v>
      </c>
      <c r="H29" s="10">
        <f>'PAG 1'!H50+'PAG 2'!H22+'PAG 2'!H27</f>
        <v>3733078.8000000003</v>
      </c>
      <c r="I29" s="10">
        <f>'PAG 1'!I50+'PAG 2'!I22+'PAG 2'!I27</f>
        <v>3337523.14</v>
      </c>
      <c r="J29" s="10">
        <f>'PAG 1'!J50+'PAG 2'!J22+'PAG 2'!J27</f>
        <v>73800.39</v>
      </c>
      <c r="K29" s="10">
        <f>'PAG 1'!K50+'PAG 2'!K22+'PAG 2'!K27</f>
        <v>1275636.7900000003</v>
      </c>
      <c r="L29" s="6">
        <f>'PAG 1'!L50+'PAG 2'!L22+'PAG 2'!L27</f>
        <v>23968710.050000001</v>
      </c>
    </row>
    <row r="30" spans="1:12" s="19" customFormat="1" ht="3" customHeight="1" x14ac:dyDescent="0.15">
      <c r="A30" s="45"/>
      <c r="B30" s="46"/>
      <c r="C30" s="46"/>
      <c r="D30" s="46"/>
      <c r="E30" s="47"/>
      <c r="F30" s="21"/>
      <c r="G30" s="21"/>
      <c r="H30" s="21"/>
      <c r="I30" s="21"/>
      <c r="J30" s="21"/>
      <c r="K30" s="21"/>
      <c r="L30" s="5"/>
    </row>
    <row r="31" spans="1:12" s="19" customFormat="1" ht="9.9499999999999993" customHeight="1" x14ac:dyDescent="0.15">
      <c r="A31" s="45" t="s">
        <v>40</v>
      </c>
      <c r="B31" s="46"/>
      <c r="C31" s="46"/>
      <c r="D31" s="46"/>
      <c r="E31" s="47"/>
      <c r="F31" s="21"/>
      <c r="G31" s="21"/>
      <c r="H31" s="21"/>
      <c r="I31" s="21"/>
      <c r="J31" s="21"/>
      <c r="K31" s="21"/>
      <c r="L31" s="5"/>
    </row>
    <row r="32" spans="1:12" ht="9.9499999999999993" customHeight="1" x14ac:dyDescent="0.15">
      <c r="A32" s="45" t="s">
        <v>41</v>
      </c>
      <c r="B32" s="46"/>
      <c r="C32" s="46"/>
      <c r="D32" s="46"/>
      <c r="E32" s="47"/>
      <c r="F32" s="9">
        <v>523846.79</v>
      </c>
      <c r="G32" s="21">
        <f t="shared" ref="G32:G38" si="5">F32</f>
        <v>523846.79</v>
      </c>
      <c r="H32" s="9">
        <v>334204.21000000002</v>
      </c>
      <c r="I32" s="9">
        <v>0</v>
      </c>
      <c r="J32" s="9">
        <v>0</v>
      </c>
      <c r="K32" s="9">
        <v>0</v>
      </c>
      <c r="L32" s="5">
        <f t="shared" ref="L32:L38" si="6">G32+H32+J32-I32-K32</f>
        <v>858051</v>
      </c>
    </row>
    <row r="33" spans="1:12" ht="9.9499999999999993" customHeight="1" x14ac:dyDescent="0.15">
      <c r="A33" s="45" t="s">
        <v>71</v>
      </c>
      <c r="B33" s="46"/>
      <c r="C33" s="46"/>
      <c r="D33" s="46"/>
      <c r="E33" s="47"/>
      <c r="F33" s="9">
        <v>260037.24</v>
      </c>
      <c r="G33" s="21">
        <f t="shared" si="5"/>
        <v>260037.24</v>
      </c>
      <c r="H33" s="9">
        <v>188563.57</v>
      </c>
      <c r="I33" s="9">
        <v>218577.97</v>
      </c>
      <c r="J33" s="9">
        <v>0</v>
      </c>
      <c r="K33" s="9">
        <v>11211.26</v>
      </c>
      <c r="L33" s="5">
        <f t="shared" si="6"/>
        <v>218811.58</v>
      </c>
    </row>
    <row r="34" spans="1:12" ht="9.9499999999999993" customHeight="1" x14ac:dyDescent="0.15">
      <c r="A34" s="45" t="s">
        <v>72</v>
      </c>
      <c r="B34" s="46"/>
      <c r="C34" s="46"/>
      <c r="D34" s="46"/>
      <c r="E34" s="47"/>
      <c r="F34" s="9">
        <v>0</v>
      </c>
      <c r="G34" s="21">
        <f t="shared" si="5"/>
        <v>0</v>
      </c>
      <c r="H34" s="9">
        <v>0</v>
      </c>
      <c r="I34" s="9">
        <v>0</v>
      </c>
      <c r="J34" s="9">
        <v>0</v>
      </c>
      <c r="K34" s="9">
        <v>0</v>
      </c>
      <c r="L34" s="5">
        <f t="shared" si="6"/>
        <v>0</v>
      </c>
    </row>
    <row r="35" spans="1:12" ht="9.9499999999999993" customHeight="1" x14ac:dyDescent="0.15">
      <c r="A35" s="45" t="s">
        <v>73</v>
      </c>
      <c r="B35" s="46"/>
      <c r="C35" s="46"/>
      <c r="D35" s="46"/>
      <c r="E35" s="47"/>
      <c r="F35" s="9">
        <v>0</v>
      </c>
      <c r="G35" s="21">
        <f t="shared" si="5"/>
        <v>0</v>
      </c>
      <c r="H35" s="9">
        <v>0</v>
      </c>
      <c r="I35" s="9">
        <v>0</v>
      </c>
      <c r="J35" s="9">
        <v>0</v>
      </c>
      <c r="K35" s="9">
        <v>0</v>
      </c>
      <c r="L35" s="5">
        <f t="shared" si="6"/>
        <v>0</v>
      </c>
    </row>
    <row r="36" spans="1:12" ht="9.9499999999999993" customHeight="1" x14ac:dyDescent="0.15">
      <c r="A36" s="45" t="s">
        <v>74</v>
      </c>
      <c r="B36" s="46"/>
      <c r="C36" s="46"/>
      <c r="D36" s="46"/>
      <c r="E36" s="47"/>
      <c r="F36" s="9">
        <v>0</v>
      </c>
      <c r="G36" s="21">
        <f t="shared" si="5"/>
        <v>0</v>
      </c>
      <c r="H36" s="9">
        <v>0</v>
      </c>
      <c r="I36" s="9">
        <v>0</v>
      </c>
      <c r="J36" s="9">
        <v>0</v>
      </c>
      <c r="K36" s="9">
        <v>0</v>
      </c>
      <c r="L36" s="5">
        <f t="shared" si="6"/>
        <v>0</v>
      </c>
    </row>
    <row r="37" spans="1:12" ht="9.9499999999999993" customHeight="1" x14ac:dyDescent="0.15">
      <c r="A37" s="45" t="s">
        <v>75</v>
      </c>
      <c r="B37" s="46"/>
      <c r="C37" s="46"/>
      <c r="D37" s="46"/>
      <c r="E37" s="47"/>
      <c r="F37" s="9">
        <v>0</v>
      </c>
      <c r="G37" s="21">
        <f t="shared" si="5"/>
        <v>0</v>
      </c>
      <c r="H37" s="9">
        <v>0</v>
      </c>
      <c r="I37" s="9">
        <v>0</v>
      </c>
      <c r="J37" s="9">
        <v>0</v>
      </c>
      <c r="K37" s="9">
        <v>0</v>
      </c>
      <c r="L37" s="5">
        <f t="shared" si="6"/>
        <v>0</v>
      </c>
    </row>
    <row r="38" spans="1:12" ht="9.9499999999999993" customHeight="1" x14ac:dyDescent="0.15">
      <c r="A38" s="45" t="s">
        <v>76</v>
      </c>
      <c r="B38" s="46"/>
      <c r="C38" s="46"/>
      <c r="D38" s="46"/>
      <c r="E38" s="47"/>
      <c r="F38" s="9">
        <v>0</v>
      </c>
      <c r="G38" s="21">
        <f t="shared" si="5"/>
        <v>0</v>
      </c>
      <c r="H38" s="9">
        <v>0</v>
      </c>
      <c r="I38" s="9">
        <v>0</v>
      </c>
      <c r="J38" s="9">
        <v>0</v>
      </c>
      <c r="K38" s="9">
        <v>0</v>
      </c>
      <c r="L38" s="5">
        <f t="shared" si="6"/>
        <v>0</v>
      </c>
    </row>
    <row r="39" spans="1:12" ht="3" customHeight="1" x14ac:dyDescent="0.15">
      <c r="A39" s="42"/>
      <c r="B39" s="43"/>
      <c r="C39" s="43"/>
      <c r="D39" s="43"/>
      <c r="E39" s="44"/>
      <c r="F39" s="2"/>
      <c r="G39" s="21"/>
      <c r="H39" s="2"/>
      <c r="I39" s="2"/>
      <c r="J39" s="2"/>
      <c r="K39" s="2"/>
      <c r="L39" s="5"/>
    </row>
    <row r="40" spans="1:12" ht="9.9499999999999993" customHeight="1" x14ac:dyDescent="0.15">
      <c r="A40" s="67" t="s">
        <v>42</v>
      </c>
      <c r="B40" s="71"/>
      <c r="C40" s="71"/>
      <c r="D40" s="71"/>
      <c r="E40" s="72"/>
      <c r="F40" s="7"/>
      <c r="G40" s="7">
        <f t="shared" ref="G40:L40" si="7">SUM(G32:G38)</f>
        <v>783884.03</v>
      </c>
      <c r="H40" s="7">
        <f t="shared" si="7"/>
        <v>522767.78</v>
      </c>
      <c r="I40" s="7">
        <f t="shared" si="7"/>
        <v>218577.97</v>
      </c>
      <c r="J40" s="7">
        <f t="shared" si="7"/>
        <v>0</v>
      </c>
      <c r="K40" s="7">
        <f t="shared" si="7"/>
        <v>11211.26</v>
      </c>
      <c r="L40" s="22">
        <f t="shared" si="7"/>
        <v>1076862.58</v>
      </c>
    </row>
    <row r="41" spans="1:12" ht="9.9499999999999993" customHeight="1" x14ac:dyDescent="0.15">
      <c r="A41" s="73"/>
      <c r="B41" s="73"/>
      <c r="C41" s="73"/>
      <c r="D41" s="73"/>
      <c r="E41" s="73"/>
    </row>
  </sheetData>
  <mergeCells count="45">
    <mergeCell ref="A31:E31"/>
    <mergeCell ref="A40:E40"/>
    <mergeCell ref="A41:E41"/>
    <mergeCell ref="A34:E34"/>
    <mergeCell ref="A32:E32"/>
    <mergeCell ref="A33:E33"/>
    <mergeCell ref="A39:E39"/>
    <mergeCell ref="A38:E38"/>
    <mergeCell ref="A35:E35"/>
    <mergeCell ref="A36:E36"/>
    <mergeCell ref="A37:E37"/>
    <mergeCell ref="A26:E26"/>
    <mergeCell ref="A27:E27"/>
    <mergeCell ref="A28:E28"/>
    <mergeCell ref="A29:E29"/>
    <mergeCell ref="A30:E30"/>
    <mergeCell ref="A15:E15"/>
    <mergeCell ref="A12:E12"/>
    <mergeCell ref="A13:E13"/>
    <mergeCell ref="A14:E14"/>
    <mergeCell ref="A25:E25"/>
    <mergeCell ref="A22:E22"/>
    <mergeCell ref="A23:E23"/>
    <mergeCell ref="A24:E24"/>
    <mergeCell ref="A17:E17"/>
    <mergeCell ref="A18:E18"/>
    <mergeCell ref="A19:E19"/>
    <mergeCell ref="A21:E21"/>
    <mergeCell ref="A20:E20"/>
    <mergeCell ref="A16:E16"/>
    <mergeCell ref="A11:E11"/>
    <mergeCell ref="A2:E2"/>
    <mergeCell ref="L4:L6"/>
    <mergeCell ref="A5:E5"/>
    <mergeCell ref="A6:E6"/>
    <mergeCell ref="A4:E4"/>
    <mergeCell ref="F4:F6"/>
    <mergeCell ref="G4:G6"/>
    <mergeCell ref="H4:I5"/>
    <mergeCell ref="J4:K5"/>
    <mergeCell ref="F2:K2"/>
    <mergeCell ref="A7:E7"/>
    <mergeCell ref="A8:E8"/>
    <mergeCell ref="A9:E9"/>
    <mergeCell ref="A10:E10"/>
  </mergeCells>
  <phoneticPr fontId="0" type="noConversion"/>
  <pageMargins left="1.04" right="0.78740157480314965" top="0.39370078740157483" bottom="0.39370078740157483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showGridLines="0" tabSelected="1" workbookViewId="0">
      <selection activeCell="G9" sqref="G9"/>
    </sheetView>
  </sheetViews>
  <sheetFormatPr defaultRowHeight="9" x14ac:dyDescent="0.15"/>
  <cols>
    <col min="1" max="5" width="9.33203125" style="14"/>
    <col min="6" max="11" width="13.33203125" style="14" customWidth="1"/>
    <col min="12" max="12" width="14.33203125" style="14" customWidth="1"/>
    <col min="13" max="16384" width="9.33203125" style="14"/>
  </cols>
  <sheetData>
    <row r="1" spans="1:16" ht="9.9499999999999993" customHeight="1" x14ac:dyDescent="0.1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6" ht="12.75" x14ac:dyDescent="0.15">
      <c r="A2" s="49"/>
      <c r="B2" s="74"/>
      <c r="C2" s="74"/>
      <c r="D2" s="74"/>
      <c r="E2" s="74"/>
      <c r="F2" s="48" t="s">
        <v>1</v>
      </c>
      <c r="G2" s="48"/>
      <c r="H2" s="48"/>
      <c r="I2" s="48"/>
      <c r="J2" s="48"/>
      <c r="K2" s="48"/>
      <c r="L2" s="15" t="s">
        <v>43</v>
      </c>
      <c r="M2" s="16"/>
      <c r="N2" s="16"/>
      <c r="O2" s="16"/>
    </row>
    <row r="3" spans="1:16" ht="6" customHeight="1" x14ac:dyDescent="0.15">
      <c r="A3" s="13"/>
      <c r="B3" s="13"/>
      <c r="C3" s="17"/>
      <c r="D3" s="17"/>
      <c r="E3" s="17"/>
      <c r="F3" s="17"/>
      <c r="G3" s="17"/>
      <c r="H3" s="17"/>
      <c r="I3" s="17"/>
      <c r="J3" s="17"/>
      <c r="K3" s="17"/>
      <c r="L3" s="17"/>
      <c r="M3" s="16"/>
      <c r="N3" s="16"/>
      <c r="O3" s="16"/>
    </row>
    <row r="4" spans="1:16" ht="9" customHeight="1" x14ac:dyDescent="0.15">
      <c r="A4" s="58"/>
      <c r="B4" s="59"/>
      <c r="C4" s="59"/>
      <c r="D4" s="59"/>
      <c r="E4" s="60"/>
      <c r="F4" s="61" t="s">
        <v>2</v>
      </c>
      <c r="G4" s="54" t="s">
        <v>3</v>
      </c>
      <c r="H4" s="54" t="s">
        <v>7</v>
      </c>
      <c r="I4" s="55"/>
      <c r="J4" s="54" t="s">
        <v>8</v>
      </c>
      <c r="K4" s="55"/>
      <c r="L4" s="61" t="s">
        <v>4</v>
      </c>
      <c r="M4" s="16"/>
      <c r="N4" s="16"/>
      <c r="O4" s="16"/>
      <c r="P4" s="16"/>
    </row>
    <row r="5" spans="1:16" ht="9" customHeight="1" x14ac:dyDescent="0.15">
      <c r="A5" s="42"/>
      <c r="B5" s="43"/>
      <c r="C5" s="43"/>
      <c r="D5" s="43"/>
      <c r="E5" s="44"/>
      <c r="F5" s="62"/>
      <c r="G5" s="70"/>
      <c r="H5" s="56"/>
      <c r="I5" s="57"/>
      <c r="J5" s="56"/>
      <c r="K5" s="57"/>
      <c r="L5" s="62"/>
    </row>
    <row r="6" spans="1:16" ht="9" customHeight="1" x14ac:dyDescent="0.15">
      <c r="A6" s="42"/>
      <c r="B6" s="43"/>
      <c r="C6" s="43"/>
      <c r="D6" s="43"/>
      <c r="E6" s="44"/>
      <c r="F6" s="63"/>
      <c r="G6" s="56"/>
      <c r="H6" s="18" t="s">
        <v>5</v>
      </c>
      <c r="I6" s="18" t="s">
        <v>6</v>
      </c>
      <c r="J6" s="18" t="s">
        <v>5</v>
      </c>
      <c r="K6" s="18" t="s">
        <v>6</v>
      </c>
      <c r="L6" s="63"/>
    </row>
    <row r="7" spans="1:16" ht="9.9499999999999993" customHeight="1" x14ac:dyDescent="0.15">
      <c r="A7" s="51" t="s">
        <v>44</v>
      </c>
      <c r="B7" s="52"/>
      <c r="C7" s="52"/>
      <c r="D7" s="52"/>
      <c r="E7" s="53"/>
      <c r="F7" s="23"/>
      <c r="G7" s="24"/>
      <c r="H7" s="25"/>
      <c r="I7" s="25"/>
      <c r="J7" s="25"/>
      <c r="K7" s="25"/>
      <c r="L7" s="23"/>
    </row>
    <row r="8" spans="1:16" ht="3" customHeight="1" x14ac:dyDescent="0.15">
      <c r="A8" s="45"/>
      <c r="B8" s="46"/>
      <c r="C8" s="46"/>
      <c r="D8" s="46"/>
      <c r="E8" s="47"/>
      <c r="F8" s="2"/>
      <c r="G8" s="2"/>
      <c r="H8" s="5"/>
      <c r="I8" s="5"/>
      <c r="J8" s="5"/>
      <c r="K8" s="5"/>
      <c r="L8" s="2"/>
    </row>
    <row r="9" spans="1:16" s="19" customFormat="1" ht="9.9499999999999993" customHeight="1" x14ac:dyDescent="0.15">
      <c r="A9" s="45" t="s">
        <v>45</v>
      </c>
      <c r="B9" s="46"/>
      <c r="C9" s="46"/>
      <c r="D9" s="46"/>
      <c r="E9" s="47"/>
      <c r="F9" s="3">
        <v>22004859.16</v>
      </c>
      <c r="G9" s="10">
        <f>F9</f>
        <v>22004859.16</v>
      </c>
      <c r="H9" s="6">
        <v>3046522.21</v>
      </c>
      <c r="I9" s="6">
        <v>2454805.52</v>
      </c>
      <c r="J9" s="6">
        <v>73800.39</v>
      </c>
      <c r="K9" s="6">
        <v>1255417.96</v>
      </c>
      <c r="L9" s="6">
        <f>G9+H9+J9-I9-K9</f>
        <v>21414958.280000001</v>
      </c>
    </row>
    <row r="10" spans="1:16" ht="9.9499999999999993" customHeight="1" x14ac:dyDescent="0.15">
      <c r="A10" s="51"/>
      <c r="B10" s="52"/>
      <c r="C10" s="52"/>
      <c r="D10" s="52"/>
      <c r="E10" s="53"/>
      <c r="F10" s="21"/>
      <c r="G10" s="21"/>
      <c r="H10" s="11"/>
      <c r="I10" s="11"/>
      <c r="J10" s="11"/>
      <c r="K10" s="11"/>
      <c r="L10" s="2"/>
    </row>
    <row r="11" spans="1:16" s="19" customFormat="1" ht="9.9499999999999993" customHeight="1" x14ac:dyDescent="0.15">
      <c r="A11" s="45" t="s">
        <v>77</v>
      </c>
      <c r="B11" s="46"/>
      <c r="C11" s="46"/>
      <c r="D11" s="46"/>
      <c r="E11" s="47"/>
      <c r="F11" s="21"/>
      <c r="G11" s="21"/>
      <c r="H11" s="11"/>
      <c r="I11" s="11"/>
      <c r="J11" s="11"/>
      <c r="K11" s="11"/>
      <c r="L11" s="2"/>
    </row>
    <row r="12" spans="1:16" ht="9.9499999999999993" customHeight="1" x14ac:dyDescent="0.15">
      <c r="A12" s="45" t="s">
        <v>46</v>
      </c>
      <c r="B12" s="46"/>
      <c r="C12" s="46"/>
      <c r="D12" s="46"/>
      <c r="E12" s="47"/>
      <c r="F12" s="21"/>
      <c r="G12" s="21"/>
      <c r="H12" s="11"/>
      <c r="I12" s="11"/>
      <c r="J12" s="11"/>
      <c r="K12" s="11"/>
      <c r="L12" s="2"/>
    </row>
    <row r="13" spans="1:16" ht="9.9499999999999993" customHeight="1" x14ac:dyDescent="0.15">
      <c r="A13" s="45" t="s">
        <v>47</v>
      </c>
      <c r="B13" s="46"/>
      <c r="C13" s="46"/>
      <c r="D13" s="46"/>
      <c r="E13" s="47"/>
      <c r="F13" s="9">
        <v>0</v>
      </c>
      <c r="G13" s="21">
        <f>F13</f>
        <v>0</v>
      </c>
      <c r="H13" s="11">
        <v>0</v>
      </c>
      <c r="I13" s="11">
        <v>0</v>
      </c>
      <c r="J13" s="9"/>
      <c r="K13" s="9">
        <v>0</v>
      </c>
      <c r="L13" s="5">
        <f t="shared" ref="L13:L23" si="0">G13+H13+J13-I13-K13</f>
        <v>0</v>
      </c>
    </row>
    <row r="14" spans="1:16" s="19" customFormat="1" ht="9.9499999999999993" customHeight="1" x14ac:dyDescent="0.15">
      <c r="A14" s="45" t="s">
        <v>48</v>
      </c>
      <c r="B14" s="46"/>
      <c r="C14" s="46"/>
      <c r="D14" s="46"/>
      <c r="E14" s="47"/>
      <c r="F14" s="9">
        <v>1483485.39</v>
      </c>
      <c r="G14" s="21">
        <f t="shared" ref="G14:G22" si="1">F14</f>
        <v>1483485.39</v>
      </c>
      <c r="H14" s="11">
        <v>0</v>
      </c>
      <c r="I14" s="11">
        <v>139345.56</v>
      </c>
      <c r="J14" s="9"/>
      <c r="K14" s="9">
        <v>0.01</v>
      </c>
      <c r="L14" s="5">
        <f t="shared" si="0"/>
        <v>1344139.8199999998</v>
      </c>
    </row>
    <row r="15" spans="1:16" ht="9.9499999999999993" customHeight="1" x14ac:dyDescent="0.15">
      <c r="A15" s="45" t="s">
        <v>49</v>
      </c>
      <c r="B15" s="46"/>
      <c r="C15" s="46"/>
      <c r="D15" s="46"/>
      <c r="E15" s="47"/>
      <c r="F15" s="9">
        <v>0</v>
      </c>
      <c r="G15" s="21">
        <f t="shared" si="1"/>
        <v>0</v>
      </c>
      <c r="H15" s="11">
        <v>0</v>
      </c>
      <c r="I15" s="11">
        <v>0</v>
      </c>
      <c r="J15" s="9"/>
      <c r="K15" s="9">
        <v>0</v>
      </c>
      <c r="L15" s="5">
        <f t="shared" si="0"/>
        <v>0</v>
      </c>
    </row>
    <row r="16" spans="1:16" ht="9.9499999999999993" customHeight="1" x14ac:dyDescent="0.15">
      <c r="A16" s="45" t="s">
        <v>78</v>
      </c>
      <c r="B16" s="46"/>
      <c r="C16" s="46"/>
      <c r="D16" s="46"/>
      <c r="E16" s="47"/>
      <c r="F16" s="9">
        <v>611388.74</v>
      </c>
      <c r="G16" s="21">
        <f t="shared" si="1"/>
        <v>611388.74</v>
      </c>
      <c r="H16" s="9">
        <v>195136.11</v>
      </c>
      <c r="I16" s="9">
        <v>200148.88</v>
      </c>
      <c r="J16" s="9"/>
      <c r="K16" s="9">
        <v>2524.81</v>
      </c>
      <c r="L16" s="5">
        <f t="shared" si="0"/>
        <v>603851.15999999992</v>
      </c>
    </row>
    <row r="17" spans="1:12" s="19" customFormat="1" ht="9.9499999999999993" customHeight="1" x14ac:dyDescent="0.15">
      <c r="A17" s="45" t="s">
        <v>79</v>
      </c>
      <c r="B17" s="46"/>
      <c r="C17" s="46"/>
      <c r="D17" s="46"/>
      <c r="E17" s="47"/>
      <c r="F17" s="9">
        <v>645061.69999999995</v>
      </c>
      <c r="G17" s="21">
        <f t="shared" si="1"/>
        <v>645061.69999999995</v>
      </c>
      <c r="H17" s="9">
        <v>475929.61</v>
      </c>
      <c r="I17" s="9">
        <v>536848.42000000004</v>
      </c>
      <c r="J17" s="9"/>
      <c r="K17" s="9">
        <v>17674.13</v>
      </c>
      <c r="L17" s="5">
        <f t="shared" si="0"/>
        <v>566468.76</v>
      </c>
    </row>
    <row r="18" spans="1:12" ht="9.9499999999999993" customHeight="1" x14ac:dyDescent="0.15">
      <c r="A18" s="45" t="s">
        <v>80</v>
      </c>
      <c r="B18" s="46"/>
      <c r="C18" s="46"/>
      <c r="D18" s="46"/>
      <c r="E18" s="47"/>
      <c r="F18" s="9">
        <v>0</v>
      </c>
      <c r="G18" s="21">
        <f t="shared" si="1"/>
        <v>0</v>
      </c>
      <c r="H18" s="11">
        <v>0</v>
      </c>
      <c r="I18" s="11">
        <v>0</v>
      </c>
      <c r="J18" s="9"/>
      <c r="K18" s="9">
        <v>0</v>
      </c>
      <c r="L18" s="5">
        <f t="shared" si="0"/>
        <v>0</v>
      </c>
    </row>
    <row r="19" spans="1:12" s="19" customFormat="1" ht="9.9499999999999993" customHeight="1" x14ac:dyDescent="0.15">
      <c r="A19" s="45" t="s">
        <v>81</v>
      </c>
      <c r="B19" s="46"/>
      <c r="C19" s="46"/>
      <c r="D19" s="46"/>
      <c r="E19" s="47"/>
      <c r="F19" s="9">
        <v>0</v>
      </c>
      <c r="G19" s="21">
        <f t="shared" si="1"/>
        <v>0</v>
      </c>
      <c r="H19" s="9">
        <v>0</v>
      </c>
      <c r="I19" s="11">
        <v>0</v>
      </c>
      <c r="J19" s="9"/>
      <c r="K19" s="9">
        <v>0</v>
      </c>
      <c r="L19" s="5">
        <f t="shared" si="0"/>
        <v>0</v>
      </c>
    </row>
    <row r="20" spans="1:12" ht="9.9499999999999993" customHeight="1" x14ac:dyDescent="0.15">
      <c r="A20" s="45" t="s">
        <v>82</v>
      </c>
      <c r="B20" s="46"/>
      <c r="C20" s="46"/>
      <c r="D20" s="46"/>
      <c r="E20" s="47"/>
      <c r="F20" s="21">
        <v>30195.8</v>
      </c>
      <c r="G20" s="21">
        <f t="shared" si="1"/>
        <v>30195.8</v>
      </c>
      <c r="H20" s="11">
        <v>15490.87</v>
      </c>
      <c r="I20" s="11">
        <v>6374.76</v>
      </c>
      <c r="J20" s="11"/>
      <c r="K20" s="11">
        <v>19.88</v>
      </c>
      <c r="L20" s="5">
        <f t="shared" si="0"/>
        <v>39292.03</v>
      </c>
    </row>
    <row r="21" spans="1:12" ht="9.9499999999999993" customHeight="1" x14ac:dyDescent="0.15">
      <c r="A21" s="45" t="s">
        <v>83</v>
      </c>
      <c r="B21" s="46"/>
      <c r="C21" s="46"/>
      <c r="D21" s="46"/>
      <c r="E21" s="47"/>
      <c r="F21" s="21">
        <v>0</v>
      </c>
      <c r="G21" s="21">
        <f t="shared" si="1"/>
        <v>0</v>
      </c>
      <c r="H21" s="11">
        <v>0</v>
      </c>
      <c r="I21" s="11">
        <v>0</v>
      </c>
      <c r="J21" s="11"/>
      <c r="K21" s="11">
        <v>0</v>
      </c>
      <c r="L21" s="5">
        <f t="shared" si="0"/>
        <v>0</v>
      </c>
    </row>
    <row r="22" spans="1:12" s="19" customFormat="1" ht="9.9499999999999993" customHeight="1" x14ac:dyDescent="0.15">
      <c r="A22" s="45" t="s">
        <v>84</v>
      </c>
      <c r="B22" s="46"/>
      <c r="C22" s="46"/>
      <c r="D22" s="46"/>
      <c r="E22" s="47"/>
      <c r="F22" s="9">
        <v>0</v>
      </c>
      <c r="G22" s="21">
        <f t="shared" si="1"/>
        <v>0</v>
      </c>
      <c r="H22" s="9">
        <v>0</v>
      </c>
      <c r="I22" s="9">
        <v>0</v>
      </c>
      <c r="J22" s="9"/>
      <c r="K22" s="9">
        <v>0</v>
      </c>
      <c r="L22" s="5">
        <f t="shared" si="0"/>
        <v>0</v>
      </c>
    </row>
    <row r="23" spans="1:12" ht="9.9499999999999993" customHeight="1" x14ac:dyDescent="0.15">
      <c r="A23" s="45" t="s">
        <v>50</v>
      </c>
      <c r="B23" s="46"/>
      <c r="C23" s="46"/>
      <c r="D23" s="46"/>
      <c r="E23" s="47"/>
      <c r="F23" s="10"/>
      <c r="G23" s="10">
        <f>SUM(G13:G22)</f>
        <v>2770131.63</v>
      </c>
      <c r="H23" s="12">
        <f>SUM(H13:H22)</f>
        <v>686556.59</v>
      </c>
      <c r="I23" s="12">
        <f>SUM(I13:I22)</f>
        <v>882717.62000000011</v>
      </c>
      <c r="J23" s="12">
        <f>SUM(J13:J22)</f>
        <v>0</v>
      </c>
      <c r="K23" s="12">
        <f>SUM(K13:K22)</f>
        <v>20218.830000000002</v>
      </c>
      <c r="L23" s="6">
        <f t="shared" si="0"/>
        <v>2553751.7699999996</v>
      </c>
    </row>
    <row r="24" spans="1:12" s="19" customFormat="1" ht="9.9499999999999993" customHeight="1" x14ac:dyDescent="0.15">
      <c r="A24" s="45"/>
      <c r="B24" s="46"/>
      <c r="C24" s="46"/>
      <c r="D24" s="46"/>
      <c r="E24" s="47"/>
      <c r="F24" s="21"/>
      <c r="G24" s="21"/>
      <c r="H24" s="11"/>
      <c r="I24" s="11"/>
      <c r="J24" s="11"/>
      <c r="K24" s="11"/>
      <c r="L24" s="2"/>
    </row>
    <row r="25" spans="1:12" s="19" customFormat="1" ht="9.9499999999999993" customHeight="1" x14ac:dyDescent="0.15">
      <c r="A25" s="45" t="s">
        <v>85</v>
      </c>
      <c r="B25" s="46"/>
      <c r="C25" s="46"/>
      <c r="D25" s="46"/>
      <c r="E25" s="47"/>
      <c r="F25" s="10"/>
      <c r="G25" s="10"/>
      <c r="H25" s="12"/>
      <c r="I25" s="12"/>
      <c r="J25" s="12"/>
      <c r="K25" s="12"/>
      <c r="L25" s="3"/>
    </row>
    <row r="26" spans="1:12" s="19" customFormat="1" ht="9.9499999999999993" customHeight="1" x14ac:dyDescent="0.15">
      <c r="A26" s="45" t="s">
        <v>51</v>
      </c>
      <c r="B26" s="46"/>
      <c r="C26" s="46"/>
      <c r="D26" s="46"/>
      <c r="E26" s="47"/>
      <c r="F26" s="9">
        <v>0</v>
      </c>
      <c r="G26" s="21">
        <f>F26</f>
        <v>0</v>
      </c>
      <c r="H26" s="11">
        <v>0</v>
      </c>
      <c r="I26" s="9">
        <v>0</v>
      </c>
      <c r="J26" s="9"/>
      <c r="K26" s="9"/>
      <c r="L26" s="5">
        <f>G26+H26+J26-I26-K26</f>
        <v>0</v>
      </c>
    </row>
    <row r="27" spans="1:12" s="19" customFormat="1" ht="9.9499999999999993" customHeight="1" x14ac:dyDescent="0.15">
      <c r="A27" s="45" t="s">
        <v>53</v>
      </c>
      <c r="B27" s="46"/>
      <c r="C27" s="46"/>
      <c r="D27" s="46"/>
      <c r="E27" s="47"/>
      <c r="F27" s="9">
        <v>0</v>
      </c>
      <c r="G27" s="21">
        <f>F27</f>
        <v>0</v>
      </c>
      <c r="H27" s="11">
        <v>0</v>
      </c>
      <c r="I27" s="9">
        <v>0</v>
      </c>
      <c r="J27" s="9"/>
      <c r="K27" s="9"/>
      <c r="L27" s="5">
        <f>G27+H27+J27-I27-K27</f>
        <v>0</v>
      </c>
    </row>
    <row r="28" spans="1:12" s="19" customFormat="1" ht="9.9499999999999993" customHeight="1" x14ac:dyDescent="0.15">
      <c r="A28" s="45" t="s">
        <v>52</v>
      </c>
      <c r="B28" s="46"/>
      <c r="C28" s="46"/>
      <c r="D28" s="46"/>
      <c r="E28" s="47"/>
      <c r="F28" s="10"/>
      <c r="G28" s="10">
        <f t="shared" ref="G28:L28" si="2">G26+G27</f>
        <v>0</v>
      </c>
      <c r="H28" s="12">
        <f t="shared" si="2"/>
        <v>0</v>
      </c>
      <c r="I28" s="12">
        <f t="shared" si="2"/>
        <v>0</v>
      </c>
      <c r="J28" s="12">
        <f t="shared" si="2"/>
        <v>0</v>
      </c>
      <c r="K28" s="12">
        <f t="shared" si="2"/>
        <v>0</v>
      </c>
      <c r="L28" s="3">
        <f t="shared" si="2"/>
        <v>0</v>
      </c>
    </row>
    <row r="29" spans="1:12" s="19" customFormat="1" ht="9.9499999999999993" customHeight="1" x14ac:dyDescent="0.15">
      <c r="A29" s="39"/>
      <c r="B29" s="40"/>
      <c r="C29" s="40"/>
      <c r="D29" s="40"/>
      <c r="E29" s="41"/>
      <c r="F29" s="10"/>
      <c r="G29" s="10"/>
      <c r="H29" s="12"/>
      <c r="I29" s="12"/>
      <c r="J29" s="12"/>
      <c r="K29" s="12"/>
      <c r="L29" s="3"/>
    </row>
    <row r="30" spans="1:12" s="19" customFormat="1" ht="9.9499999999999993" customHeight="1" x14ac:dyDescent="0.15">
      <c r="A30" s="45" t="s">
        <v>86</v>
      </c>
      <c r="B30" s="46"/>
      <c r="C30" s="46"/>
      <c r="D30" s="46"/>
      <c r="E30" s="47"/>
      <c r="F30" s="21"/>
      <c r="G30" s="10">
        <f>SUM(G28,G23,G9)</f>
        <v>24774990.789999999</v>
      </c>
      <c r="H30" s="12">
        <f>SUM(H28,H23,H9)</f>
        <v>3733078.8</v>
      </c>
      <c r="I30" s="12">
        <f>SUM(I28,I23,I9)</f>
        <v>3337523.14</v>
      </c>
      <c r="J30" s="12">
        <f>SUM(J28,J23,J8,J9,J8)</f>
        <v>73800.39</v>
      </c>
      <c r="K30" s="12">
        <f>SUM(K28,K23,K9)</f>
        <v>1275636.79</v>
      </c>
      <c r="L30" s="3">
        <f>SUM(L28,L23,L9)</f>
        <v>23968710.050000001</v>
      </c>
    </row>
    <row r="31" spans="1:12" s="19" customFormat="1" ht="9.9499999999999993" customHeight="1" x14ac:dyDescent="0.15">
      <c r="A31" s="45"/>
      <c r="B31" s="46"/>
      <c r="C31" s="46"/>
      <c r="D31" s="46"/>
      <c r="E31" s="47"/>
      <c r="F31" s="21"/>
      <c r="G31" s="21"/>
      <c r="H31" s="11"/>
      <c r="I31" s="11"/>
      <c r="J31" s="11"/>
      <c r="K31" s="11"/>
      <c r="L31" s="2"/>
    </row>
    <row r="32" spans="1:12" s="19" customFormat="1" ht="9.9499999999999993" customHeight="1" x14ac:dyDescent="0.15">
      <c r="A32" s="45" t="s">
        <v>54</v>
      </c>
      <c r="B32" s="46"/>
      <c r="C32" s="46"/>
      <c r="D32" s="46"/>
      <c r="E32" s="47"/>
      <c r="F32" s="10"/>
      <c r="G32" s="10"/>
      <c r="H32" s="12"/>
      <c r="I32" s="12"/>
      <c r="J32" s="12"/>
      <c r="K32" s="12"/>
      <c r="L32" s="3"/>
    </row>
    <row r="33" spans="1:13" ht="9.9499999999999993" customHeight="1" x14ac:dyDescent="0.15">
      <c r="A33" s="45" t="s">
        <v>87</v>
      </c>
      <c r="B33" s="46"/>
      <c r="C33" s="46"/>
      <c r="D33" s="46"/>
      <c r="E33" s="47"/>
      <c r="F33" s="9">
        <v>611388.74</v>
      </c>
      <c r="G33" s="21">
        <f>F33</f>
        <v>611388.74</v>
      </c>
      <c r="H33" s="9">
        <v>195136.11</v>
      </c>
      <c r="I33" s="9">
        <v>200148.88</v>
      </c>
      <c r="J33" s="9">
        <v>0</v>
      </c>
      <c r="K33" s="9">
        <v>2524.81</v>
      </c>
      <c r="L33" s="5">
        <f>G33+H33+J33-I33-K33</f>
        <v>603851.15999999992</v>
      </c>
    </row>
    <row r="34" spans="1:13" ht="9.9499999999999993" customHeight="1" x14ac:dyDescent="0.15">
      <c r="A34" s="45" t="s">
        <v>88</v>
      </c>
      <c r="B34" s="46"/>
      <c r="C34" s="46"/>
      <c r="D34" s="46"/>
      <c r="E34" s="47"/>
      <c r="F34" s="9">
        <v>645061.69999999995</v>
      </c>
      <c r="G34" s="21">
        <f>F34</f>
        <v>645061.69999999995</v>
      </c>
      <c r="H34" s="9">
        <v>475929.61</v>
      </c>
      <c r="I34" s="9">
        <v>536848.42000000004</v>
      </c>
      <c r="J34" s="9">
        <v>0</v>
      </c>
      <c r="K34" s="9">
        <v>17674.13</v>
      </c>
      <c r="L34" s="5">
        <f>G34+H34+J34-I34-K34</f>
        <v>566468.76</v>
      </c>
    </row>
    <row r="35" spans="1:13" ht="9.9499999999999993" customHeight="1" x14ac:dyDescent="0.15">
      <c r="A35" s="45" t="s">
        <v>89</v>
      </c>
      <c r="B35" s="46"/>
      <c r="C35" s="46"/>
      <c r="D35" s="46"/>
      <c r="E35" s="47"/>
      <c r="F35" s="9">
        <v>0</v>
      </c>
      <c r="G35" s="21">
        <v>0</v>
      </c>
      <c r="H35" s="9">
        <v>0</v>
      </c>
      <c r="I35" s="9">
        <v>0</v>
      </c>
      <c r="J35" s="9">
        <v>0</v>
      </c>
      <c r="K35" s="9">
        <v>0</v>
      </c>
      <c r="L35" s="5">
        <v>0</v>
      </c>
    </row>
    <row r="36" spans="1:13" ht="9.9499999999999993" customHeight="1" x14ac:dyDescent="0.15">
      <c r="A36" s="45" t="s">
        <v>90</v>
      </c>
      <c r="B36" s="46"/>
      <c r="C36" s="46"/>
      <c r="D36" s="46"/>
      <c r="E36" s="47"/>
      <c r="F36" s="9">
        <v>0</v>
      </c>
      <c r="G36" s="21">
        <f>F36</f>
        <v>0</v>
      </c>
      <c r="H36" s="9">
        <v>0</v>
      </c>
      <c r="I36" s="9">
        <v>0</v>
      </c>
      <c r="J36" s="9">
        <v>0</v>
      </c>
      <c r="K36" s="9">
        <v>0</v>
      </c>
      <c r="L36" s="5">
        <v>0</v>
      </c>
    </row>
    <row r="37" spans="1:13" ht="9.9499999999999993" customHeight="1" x14ac:dyDescent="0.15">
      <c r="A37" s="45" t="s">
        <v>91</v>
      </c>
      <c r="B37" s="46"/>
      <c r="C37" s="46"/>
      <c r="D37" s="46"/>
      <c r="E37" s="47"/>
      <c r="F37" s="9">
        <v>0</v>
      </c>
      <c r="G37" s="21">
        <f>F37</f>
        <v>0</v>
      </c>
      <c r="H37" s="9">
        <v>0</v>
      </c>
      <c r="I37" s="9">
        <v>0</v>
      </c>
      <c r="J37" s="9">
        <v>0</v>
      </c>
      <c r="K37" s="9">
        <v>0</v>
      </c>
      <c r="L37" s="5">
        <v>0</v>
      </c>
    </row>
    <row r="38" spans="1:13" ht="9.9499999999999993" customHeight="1" x14ac:dyDescent="0.15">
      <c r="A38" s="45" t="s">
        <v>92</v>
      </c>
      <c r="B38" s="46"/>
      <c r="C38" s="46"/>
      <c r="D38" s="46"/>
      <c r="E38" s="47"/>
      <c r="F38" s="9">
        <v>0</v>
      </c>
      <c r="G38" s="21">
        <f>F38</f>
        <v>0</v>
      </c>
      <c r="H38" s="9">
        <v>0</v>
      </c>
      <c r="I38" s="9">
        <v>0</v>
      </c>
      <c r="J38" s="9">
        <v>0</v>
      </c>
      <c r="K38" s="9">
        <v>0</v>
      </c>
      <c r="L38" s="5">
        <v>0</v>
      </c>
    </row>
    <row r="39" spans="1:13" ht="9.9499999999999993" customHeight="1" x14ac:dyDescent="0.15">
      <c r="A39" s="45" t="s">
        <v>93</v>
      </c>
      <c r="B39" s="46"/>
      <c r="C39" s="46"/>
      <c r="D39" s="46"/>
      <c r="E39" s="47"/>
      <c r="F39" s="9">
        <v>0</v>
      </c>
      <c r="G39" s="21">
        <f>F39</f>
        <v>0</v>
      </c>
      <c r="H39" s="9">
        <v>0</v>
      </c>
      <c r="I39" s="9">
        <v>0</v>
      </c>
      <c r="J39" s="9">
        <v>0</v>
      </c>
      <c r="K39" s="9">
        <v>0</v>
      </c>
      <c r="L39" s="5">
        <f>G39+H39+J39-I39-K39</f>
        <v>0</v>
      </c>
    </row>
    <row r="40" spans="1:13" ht="9.9499999999999993" customHeight="1" x14ac:dyDescent="0.15">
      <c r="A40" s="67" t="s">
        <v>55</v>
      </c>
      <c r="B40" s="71"/>
      <c r="C40" s="71"/>
      <c r="D40" s="71"/>
      <c r="E40" s="72"/>
      <c r="F40" s="7"/>
      <c r="G40" s="7">
        <f t="shared" ref="G40:L40" si="3">SUM(G33:G39)</f>
        <v>1256450.44</v>
      </c>
      <c r="H40" s="22">
        <f t="shared" si="3"/>
        <v>671065.72</v>
      </c>
      <c r="I40" s="22">
        <f t="shared" si="3"/>
        <v>736997.3</v>
      </c>
      <c r="J40" s="22">
        <f t="shared" si="3"/>
        <v>0</v>
      </c>
      <c r="K40" s="22">
        <f t="shared" si="3"/>
        <v>20198.940000000002</v>
      </c>
      <c r="L40" s="7">
        <f t="shared" si="3"/>
        <v>1170319.92</v>
      </c>
    </row>
    <row r="41" spans="1:13" ht="19.5" customHeight="1" x14ac:dyDescent="0.15">
      <c r="A41" s="26"/>
      <c r="B41" s="26"/>
      <c r="C41" s="26"/>
      <c r="D41" s="26"/>
      <c r="E41" s="13" t="s">
        <v>59</v>
      </c>
      <c r="F41" s="27"/>
      <c r="G41" s="27"/>
      <c r="H41" s="13"/>
      <c r="I41" s="13"/>
      <c r="J41" s="13"/>
      <c r="K41" s="13"/>
      <c r="L41" s="13"/>
    </row>
    <row r="42" spans="1:13" x14ac:dyDescent="0.1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</row>
    <row r="43" spans="1:13" x14ac:dyDescent="0.15">
      <c r="A43" s="13"/>
      <c r="B43" s="13" t="s">
        <v>56</v>
      </c>
      <c r="C43" s="13"/>
      <c r="D43" s="13"/>
      <c r="E43" s="13"/>
      <c r="F43" s="13" t="s">
        <v>58</v>
      </c>
      <c r="G43" s="13"/>
      <c r="H43" s="13"/>
      <c r="I43" s="13"/>
      <c r="J43" s="13" t="s">
        <v>57</v>
      </c>
      <c r="K43" s="13"/>
      <c r="L43" s="13"/>
    </row>
    <row r="44" spans="1:13" ht="10.5" customHeight="1" x14ac:dyDescent="0.1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</row>
    <row r="45" spans="1:13" x14ac:dyDescent="0.15">
      <c r="A45" s="26"/>
      <c r="B45" s="26"/>
      <c r="C45" s="26"/>
      <c r="D45" s="28"/>
      <c r="E45" s="26"/>
      <c r="F45" s="26"/>
      <c r="G45" s="26"/>
      <c r="H45" s="26"/>
      <c r="I45" s="28"/>
      <c r="J45" s="26"/>
      <c r="K45" s="26"/>
      <c r="L45" s="26"/>
      <c r="M45" s="29"/>
    </row>
  </sheetData>
  <mergeCells count="44">
    <mergeCell ref="A7:E7"/>
    <mergeCell ref="A10:E10"/>
    <mergeCell ref="L4:L6"/>
    <mergeCell ref="A5:E5"/>
    <mergeCell ref="A6:E6"/>
    <mergeCell ref="A4:E4"/>
    <mergeCell ref="F4:F6"/>
    <mergeCell ref="G4:G6"/>
    <mergeCell ref="H4:I5"/>
    <mergeCell ref="A8:E8"/>
    <mergeCell ref="A9:E9"/>
    <mergeCell ref="J4:K5"/>
    <mergeCell ref="A2:E2"/>
    <mergeCell ref="F2:K2"/>
    <mergeCell ref="A12:E12"/>
    <mergeCell ref="A37:E37"/>
    <mergeCell ref="A38:E38"/>
    <mergeCell ref="A13:E13"/>
    <mergeCell ref="A14:E14"/>
    <mergeCell ref="A15:E15"/>
    <mergeCell ref="A36:E36"/>
    <mergeCell ref="A16:E16"/>
    <mergeCell ref="A17:E17"/>
    <mergeCell ref="A18:E18"/>
    <mergeCell ref="A26:E26"/>
    <mergeCell ref="A33:E33"/>
    <mergeCell ref="A34:E34"/>
    <mergeCell ref="A11:E11"/>
    <mergeCell ref="A40:E40"/>
    <mergeCell ref="A19:E19"/>
    <mergeCell ref="A20:E20"/>
    <mergeCell ref="A22:E22"/>
    <mergeCell ref="A23:E23"/>
    <mergeCell ref="A24:E24"/>
    <mergeCell ref="A21:E21"/>
    <mergeCell ref="A25:E25"/>
    <mergeCell ref="A39:E39"/>
    <mergeCell ref="A31:E31"/>
    <mergeCell ref="A32:E32"/>
    <mergeCell ref="A35:E35"/>
    <mergeCell ref="A27:E27"/>
    <mergeCell ref="A28:E28"/>
    <mergeCell ref="A29:E29"/>
    <mergeCell ref="A30:E30"/>
  </mergeCells>
  <phoneticPr fontId="0" type="noConversion"/>
  <pageMargins left="0.96" right="0.78740157480314965" top="0.39370078740157483" bottom="0.39370078740157483" header="0.51181102362204722" footer="0.51181102362204722"/>
  <pageSetup paperSize="9" orientation="landscape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PAG 1</vt:lpstr>
      <vt:lpstr>PAG 2</vt:lpstr>
      <vt:lpstr>PAG 3</vt:lpstr>
    </vt:vector>
  </TitlesOfParts>
  <Company>Siscom sas - Cervere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Sevega Renato</dc:creator>
  <cp:lastModifiedBy>EMILIA GARD</cp:lastModifiedBy>
  <cp:lastPrinted>2018-05-10T06:01:46Z</cp:lastPrinted>
  <dcterms:created xsi:type="dcterms:W3CDTF">2000-06-02T08:50:26Z</dcterms:created>
  <dcterms:modified xsi:type="dcterms:W3CDTF">2018-05-10T06:02:51Z</dcterms:modified>
</cp:coreProperties>
</file>